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<sst xmlns="http://schemas.openxmlformats.org/spreadsheetml/2006/main" count="991" uniqueCount="244">
  <si>
    <t>ОБЩИНА РУЕН, с. РУЕН, област БУРГАСКА</t>
  </si>
  <si>
    <t>№</t>
  </si>
  <si>
    <t>по</t>
  </si>
  <si>
    <t>ред</t>
  </si>
  <si>
    <t>НАИМЕНОВАНИЕ НА ЗВЕНОТО</t>
  </si>
  <si>
    <t xml:space="preserve">Брой </t>
  </si>
  <si>
    <t>деца</t>
  </si>
  <si>
    <t>О Б Щ О</t>
  </si>
  <si>
    <t xml:space="preserve">   1.</t>
  </si>
  <si>
    <t xml:space="preserve">   2.</t>
  </si>
  <si>
    <t xml:space="preserve">   3.</t>
  </si>
  <si>
    <t xml:space="preserve">   4.</t>
  </si>
  <si>
    <t xml:space="preserve">   5.</t>
  </si>
  <si>
    <t xml:space="preserve">   6.</t>
  </si>
  <si>
    <t xml:space="preserve">   7.</t>
  </si>
  <si>
    <t xml:space="preserve">   8.</t>
  </si>
  <si>
    <t>ОУ "ИВАН ВАЗОВ" с.СТРУЯ</t>
  </si>
  <si>
    <t xml:space="preserve"> 10.</t>
  </si>
  <si>
    <t xml:space="preserve"> 11.</t>
  </si>
  <si>
    <t>ОУ "ИВАН ВАЗОВ" с. РЪЖИЦА</t>
  </si>
  <si>
    <t>Средства по</t>
  </si>
  <si>
    <t>Средства по допълнителните компоненти на формулата</t>
  </si>
  <si>
    <r>
      <t xml:space="preserve">           </t>
    </r>
    <r>
      <rPr>
        <b/>
        <u val="single"/>
        <sz val="12"/>
        <rFont val="Arial"/>
        <family val="2"/>
      </rPr>
      <t xml:space="preserve">ДЕЙНОСТ 322 - ОБЩООБРАЗОВАТЕЛНИ УЧИЛИЩА </t>
    </r>
  </si>
  <si>
    <t xml:space="preserve">  1.</t>
  </si>
  <si>
    <t xml:space="preserve">  2.</t>
  </si>
  <si>
    <t xml:space="preserve">  3.</t>
  </si>
  <si>
    <t>ОУ "ХРИСТО БОТЕВ" с. ЧЕРЕША</t>
  </si>
  <si>
    <t xml:space="preserve">  4.</t>
  </si>
  <si>
    <t>ОУ "ЙОРДАН ЙОВКОВ" с. СКАЛАК</t>
  </si>
  <si>
    <t xml:space="preserve">  5.</t>
  </si>
  <si>
    <t>ОУ "Д-р ПЕТЪР БЕРОН" с. ВРЕСОВО</t>
  </si>
  <si>
    <t xml:space="preserve">  6.</t>
  </si>
  <si>
    <t>ОУ "Н.Й.ВАПЦАРОВ" с. ЗАЙЧАР</t>
  </si>
  <si>
    <t xml:space="preserve">  7.</t>
  </si>
  <si>
    <t>ОУ "КЛИМЕНТ ОХРИДСКИ" с.ДЪСКОТНА</t>
  </si>
  <si>
    <t xml:space="preserve">  8.</t>
  </si>
  <si>
    <t>ОУ "Н.Й.ВАПЦАРОВ" с. ПЛАНИНИЦА</t>
  </si>
  <si>
    <t xml:space="preserve">  9.</t>
  </si>
  <si>
    <t>ОУ "А.С.МАКАРЕНКО" с. РЕЧИЦА</t>
  </si>
  <si>
    <t>10.</t>
  </si>
  <si>
    <t>11.</t>
  </si>
  <si>
    <t>ОУ "АЛ. КОНСТАНТИНОВ" с. ДОБРОМИР</t>
  </si>
  <si>
    <t>12.</t>
  </si>
  <si>
    <t>13.</t>
  </si>
  <si>
    <t>ОУ "ДИМЧО ДЕБЕЛЯНОВ" с. СНЯГОВО</t>
  </si>
  <si>
    <t>14.</t>
  </si>
  <si>
    <t>ОУ "Св.Св.К.и МЕТОДИЙ" с.Д.ПОЛЯНА</t>
  </si>
  <si>
    <t>15.</t>
  </si>
  <si>
    <t>ОУ "РЕДЖЕБ КЮПЧЮ" с. ТОПЧИЙСКО</t>
  </si>
  <si>
    <t>16.</t>
  </si>
  <si>
    <t>17.</t>
  </si>
  <si>
    <t>ОУ "РЕДЖЕБ КЮПЧЮ" с.СИНИ РИД</t>
  </si>
  <si>
    <t>18.</t>
  </si>
  <si>
    <t>19.</t>
  </si>
  <si>
    <t>ОУ "Д-р ПЕТЪР БЕРОН" с. РАЗБОЙНА</t>
  </si>
  <si>
    <t>20.</t>
  </si>
  <si>
    <t>НУ "Д-р ПЕТЪР БЕРОН" с. ЯБЪЛЧЕВО</t>
  </si>
  <si>
    <t>ДК 1 -</t>
  </si>
  <si>
    <t>х БУ</t>
  </si>
  <si>
    <t>О Б Щ О:</t>
  </si>
  <si>
    <t>СПИСЪК НА СЪКРАЩЕНИЯТА:</t>
  </si>
  <si>
    <t>/ к. 4 + к. 5 +</t>
  </si>
  <si>
    <t xml:space="preserve"> + к. 8 + к. 9 /</t>
  </si>
  <si>
    <t xml:space="preserve"> + к.  6 + к. 7 +</t>
  </si>
  <si>
    <t>ИЗГОТВИЛ:_____________</t>
  </si>
  <si>
    <t>КМЕТ НА ОБЩИНАТА:_________________</t>
  </si>
  <si>
    <t xml:space="preserve">ДК 2 - </t>
  </si>
  <si>
    <t>Резерв за</t>
  </si>
  <si>
    <t>нерегуляр-</t>
  </si>
  <si>
    <t>ни разходи</t>
  </si>
  <si>
    <t xml:space="preserve"> + к. 8 + к. 9 + </t>
  </si>
  <si>
    <t>к. 10</t>
  </si>
  <si>
    <t>3.</t>
  </si>
  <si>
    <t>4.</t>
  </si>
  <si>
    <t>2.</t>
  </si>
  <si>
    <t xml:space="preserve">3. </t>
  </si>
  <si>
    <t>5.</t>
  </si>
  <si>
    <t xml:space="preserve">     </t>
  </si>
  <si>
    <t>ОУ "КЛИМЕНТ ОХРИДСКИ" с. ДЪСКОТНА</t>
  </si>
  <si>
    <t xml:space="preserve">б/ СРЕДСТВА ЗА ПОДПОМАГАНЕ ХРАНЕНЕТО НА </t>
  </si>
  <si>
    <t xml:space="preserve">          а/ СРЕДСТВА ПО СТАНДАРТИ  -</t>
  </si>
  <si>
    <t>ІІ. ОБЩООБРАЗОВАТЕЛНИ УЧИЛИЩА.</t>
  </si>
  <si>
    <t xml:space="preserve">а/  СРЕДСТВА ПО СТАНДАРТИ  - </t>
  </si>
  <si>
    <t>ДЕЦАТА ОТ ПОДГОТВИТЕЛНИТЕ ГРУПИ -</t>
  </si>
  <si>
    <t>б/ СРЕДСТВА ЗА ДОБАВКА НА УЧЕНИК ОТ РЕДОВНА</t>
  </si>
  <si>
    <t xml:space="preserve">в/ СРЕДСТВА ЗА УЧЕНИЦИ НА САМОСТОЯТЕЛНА </t>
  </si>
  <si>
    <t xml:space="preserve">    ФОРМА НА ОБУЧЕНИЕ.</t>
  </si>
  <si>
    <t xml:space="preserve">г/ СРЕДСТВА ЗА УЧЕНИЦИ НА ИНДИВИДУАЛНА </t>
  </si>
  <si>
    <t xml:space="preserve">    ФОРМА НА ОБУЧЕНИЕ -</t>
  </si>
  <si>
    <t xml:space="preserve">    УЧЕБНИЯ ДЕН ЗА ОБХВАНАТИТЕ УЧЕНИЦИ ОТ І,   </t>
  </si>
  <si>
    <t xml:space="preserve">   ФОРМА НА ОБУЧЕНИЕ ЗА ПОДОБРЯВАНЕ НА МА-</t>
  </si>
  <si>
    <t xml:space="preserve">  ТЕРИАЛ НО-ТЕХНИЧЕСКАТА БАЗА НА УЧИЛИЩЕТО -</t>
  </si>
  <si>
    <t>Сформиран резерв на средства за положи-</t>
  </si>
  <si>
    <t>СФЛК</t>
  </si>
  <si>
    <t>6.</t>
  </si>
  <si>
    <t>7.</t>
  </si>
  <si>
    <t>ДОДГОЦ</t>
  </si>
  <si>
    <t>СУ "ЕЛИН ПЕЛИН" с. РУЕН</t>
  </si>
  <si>
    <t>СУ "ОТЕЦ ПАИСИЙ" с. ЛЮЛЯКОВО</t>
  </si>
  <si>
    <t>8.</t>
  </si>
  <si>
    <t xml:space="preserve">    ІІ, ІІІ,  ІV , V, VІ и VІІ КЛАС и учениците от СУ- </t>
  </si>
  <si>
    <t xml:space="preserve"> І. ДЕТСКИ ГРАДИНИ.</t>
  </si>
  <si>
    <t>1. ДЕЙНОСТ 311 - ДЕТСКИ ГРАДИНИ.</t>
  </si>
  <si>
    <t xml:space="preserve">    ОБЩАВАЩО ОБРАЗОВАНИЕ ЗА УЧЕНИЦИ СЪС</t>
  </si>
  <si>
    <t xml:space="preserve">    СПЕЦИАЛНИ ОБРАЗОВАТЕЛНИ  ПОТРЕБНОСТИ.</t>
  </si>
  <si>
    <t>Средства по основни компоненти</t>
  </si>
  <si>
    <t>х БИ</t>
  </si>
  <si>
    <t>х БЦГ</t>
  </si>
  <si>
    <t>х БПГ</t>
  </si>
  <si>
    <t>х БДЦГ</t>
  </si>
  <si>
    <t>х БДПГ</t>
  </si>
  <si>
    <t>РЕГИОНАЛЕН</t>
  </si>
  <si>
    <t>КОЕФИЦИЕНТ</t>
  </si>
  <si>
    <t xml:space="preserve"> - 8.5 %</t>
  </si>
  <si>
    <t>Недостиг  на средства за отрицателната-</t>
  </si>
  <si>
    <t>инсти-</t>
  </si>
  <si>
    <t>туции</t>
  </si>
  <si>
    <t>Брой на</t>
  </si>
  <si>
    <t>целод-</t>
  </si>
  <si>
    <t>невните</t>
  </si>
  <si>
    <t>групи</t>
  </si>
  <si>
    <t>полуд-</t>
  </si>
  <si>
    <t>от 2 до</t>
  </si>
  <si>
    <t>децата-</t>
  </si>
  <si>
    <t>години</t>
  </si>
  <si>
    <t xml:space="preserve">децата </t>
  </si>
  <si>
    <t>/целодневни</t>
  </si>
  <si>
    <t>групи/</t>
  </si>
  <si>
    <t>/полудневни</t>
  </si>
  <si>
    <t>пара-</t>
  </si>
  <si>
    <t>лелки</t>
  </si>
  <si>
    <t>х БП</t>
  </si>
  <si>
    <t>учени-</t>
  </si>
  <si>
    <t>ци</t>
  </si>
  <si>
    <t>ДБПУ</t>
  </si>
  <si>
    <t>ници</t>
  </si>
  <si>
    <t>ОУ "Иван Вазов" с. Ръжица</t>
  </si>
  <si>
    <t xml:space="preserve">ЗАДЕЛЕН </t>
  </si>
  <si>
    <t>РЕЗЕРВ</t>
  </si>
  <si>
    <t xml:space="preserve"> ДЕЦА В ЦЕЛОДНЕВНИ И ПОЛУДНЕВНИ ГРУПИ.</t>
  </si>
  <si>
    <t>2. ДЕЙНОСТ 338 - РЕСУРСНО ПОДПОМАГАНЕ.</t>
  </si>
  <si>
    <t xml:space="preserve">а/ СРЕДСТВА ЗА ДЕЦА НА РЕСУРСНО ПОДПОМАГАНЕ - СЪЗДАВАНЕ </t>
  </si>
  <si>
    <t xml:space="preserve">    НА УСЛОВИЯ ЗА ПРИОБЩАВАЩА ОБРАЗОВАНИЕ.</t>
  </si>
  <si>
    <r>
      <t xml:space="preserve">           1</t>
    </r>
    <r>
      <rPr>
        <b/>
        <u val="single"/>
        <sz val="12"/>
        <rFont val="Arial"/>
        <family val="2"/>
      </rPr>
      <t xml:space="preserve">. ДЕЙНОСТ 322 - НЕСПЕЦИАЛИЗИРАНИ УЧИЛИЩА, БЕЗ ПРОФЕСИОНАЛНИ ГИМНАЗИИ. </t>
    </r>
  </si>
  <si>
    <t>21.</t>
  </si>
  <si>
    <t>ДК - 3</t>
  </si>
  <si>
    <t>СУ "ДИМИТЪР ПОЛЯНОВ" с. ТРЪНАК</t>
  </si>
  <si>
    <t>ОбУ "Св.СВ.К.и МЕТОДИЙ" с.ПРОСЕНИК</t>
  </si>
  <si>
    <t xml:space="preserve">д/ СРЕДСТВА ЗА ЦЕЛОДНЕВНА ОРГАНИЗАЦИЯ НА </t>
  </si>
  <si>
    <t xml:space="preserve">                                                  </t>
  </si>
  <si>
    <t xml:space="preserve">е/ Средства за ученик в дневна форма на обучение и дуална на </t>
  </si>
  <si>
    <t xml:space="preserve">    обучение в първи и втори гимназиален етап.</t>
  </si>
  <si>
    <t>100 % х Нор-</t>
  </si>
  <si>
    <t>матив х БУ</t>
  </si>
  <si>
    <t>ж/ Средства за занимания по интереси.</t>
  </si>
  <si>
    <t>институ-</t>
  </si>
  <si>
    <t>ции</t>
  </si>
  <si>
    <t>матив х БИ</t>
  </si>
  <si>
    <t>а/ СРЕДСТВА ЗА СЪЗДАВАНЕ НА УСЛОВИЯ ЗА ПРИ-</t>
  </si>
  <si>
    <t>9.</t>
  </si>
  <si>
    <r>
      <t xml:space="preserve">1. РС - </t>
    </r>
    <r>
      <rPr>
        <sz val="12"/>
        <rFont val="Arial"/>
        <family val="2"/>
      </rPr>
      <t>разходен стандарт</t>
    </r>
  </si>
  <si>
    <t>матив х БД</t>
  </si>
  <si>
    <t>100 % х Нор.</t>
  </si>
  <si>
    <t>100 % х ДРС</t>
  </si>
  <si>
    <t>2. ДРС - допълнителен разходен стандарт</t>
  </si>
  <si>
    <r>
      <t xml:space="preserve">3. БД - </t>
    </r>
    <r>
      <rPr>
        <sz val="12"/>
        <rFont val="Arial"/>
        <family val="2"/>
      </rPr>
      <t>брой на децата</t>
    </r>
  </si>
  <si>
    <r>
      <t xml:space="preserve">4. БУ - </t>
    </r>
    <r>
      <rPr>
        <sz val="12"/>
        <rFont val="Arial"/>
        <family val="2"/>
      </rPr>
      <t xml:space="preserve">брой на учениците </t>
    </r>
  </si>
  <si>
    <r>
      <t xml:space="preserve">5. БИ - </t>
    </r>
    <r>
      <rPr>
        <sz val="12"/>
        <rFont val="Arial"/>
        <family val="2"/>
      </rPr>
      <t>брой институции</t>
    </r>
  </si>
  <si>
    <r>
      <t xml:space="preserve">6. БЦГ - </t>
    </r>
    <r>
      <rPr>
        <sz val="12"/>
        <rFont val="Arial"/>
        <family val="2"/>
      </rPr>
      <t>брой целодневни групи</t>
    </r>
  </si>
  <si>
    <r>
      <t xml:space="preserve">7. БПГ - </t>
    </r>
    <r>
      <rPr>
        <sz val="12"/>
        <rFont val="Arial"/>
        <family val="2"/>
      </rPr>
      <t>брой полудневни групи</t>
    </r>
  </si>
  <si>
    <r>
      <t xml:space="preserve">8. БДЦГ - </t>
    </r>
    <r>
      <rPr>
        <sz val="12"/>
        <rFont val="Arial"/>
        <family val="2"/>
      </rPr>
      <t>брой деца в целодневни групи</t>
    </r>
  </si>
  <si>
    <r>
      <t xml:space="preserve">9.БДПГ- </t>
    </r>
    <r>
      <rPr>
        <sz val="12"/>
        <rFont val="Arial"/>
        <family val="2"/>
      </rPr>
      <t>брой деца в полудневни групи</t>
    </r>
  </si>
  <si>
    <r>
      <t xml:space="preserve">10.БП - </t>
    </r>
    <r>
      <rPr>
        <sz val="12"/>
        <rFont val="Arial"/>
        <family val="2"/>
      </rPr>
      <t>брой паралелки</t>
    </r>
  </si>
  <si>
    <r>
      <t xml:space="preserve">11. ДК - </t>
    </r>
    <r>
      <rPr>
        <sz val="12"/>
        <rFont val="Arial"/>
        <family val="2"/>
      </rPr>
      <t>допълнителен компонент</t>
    </r>
  </si>
  <si>
    <t>100 % х РС</t>
  </si>
  <si>
    <t>матив х БГ</t>
  </si>
  <si>
    <t xml:space="preserve">    НА УЧЕНИЦИТЕ ОТ І-ІV КЛАС - </t>
  </si>
  <si>
    <t>98,5 % х РС</t>
  </si>
  <si>
    <t xml:space="preserve">98,5 % х РС </t>
  </si>
  <si>
    <t>ДК - 2</t>
  </si>
  <si>
    <t>/ к. 4 + к. 6 +</t>
  </si>
  <si>
    <t xml:space="preserve"> + к.  8 + к. 10 +</t>
  </si>
  <si>
    <t xml:space="preserve"> + к. 12 + к. 14 +</t>
  </si>
  <si>
    <t xml:space="preserve"> к.15 + к.16 + к.17/</t>
  </si>
  <si>
    <r>
      <t xml:space="preserve">           3</t>
    </r>
    <r>
      <rPr>
        <b/>
        <u val="single"/>
        <sz val="12"/>
        <rFont val="Arial"/>
        <family val="2"/>
      </rPr>
      <t xml:space="preserve">. ДЕЙНОСТ 326 - ПРОФЕСИОНАЛНИ ГИМНАЗИИ И ПАРАЛЕЛКИ ЗА ПРОФЕСИОНАЛНА ПОДГОТОВКА - ДНЕВНА ФОРМА НА ОБУЧЕНИЕ И ДУАЛНА СИСТЕМА НА ОБУЧЕНИЕ </t>
    </r>
  </si>
  <si>
    <t xml:space="preserve">в/ Средства за ученик в дневна форма на обучение и дуална на </t>
  </si>
  <si>
    <t xml:space="preserve">г/ СРЕДСТВА ЗА СТИПЕНДИИ - </t>
  </si>
  <si>
    <t xml:space="preserve">                         /Мийрем Сали/</t>
  </si>
  <si>
    <t>ДБУ под 40</t>
  </si>
  <si>
    <t>ОУ "РЕДЖЕБ КЮПЧЮ" с.ТОПЧИЙСКО</t>
  </si>
  <si>
    <t>ОбУ "Св.Св.КИРИЛ И МЕТОДИЙ" С.ПРОСЕНИК</t>
  </si>
  <si>
    <t>ДГРАДИНА с. РУЕН</t>
  </si>
  <si>
    <t>ДГРАДИНА с. ЛЮЛЯКОВО</t>
  </si>
  <si>
    <t>ДГРАДИНА с. ПРОСЕНИК</t>
  </si>
  <si>
    <t>ДГРАДИНА с. РЪЖИЦА</t>
  </si>
  <si>
    <t>ДГРАДИНА с. СНЯГОВО</t>
  </si>
  <si>
    <t>ДГРАДИНА с. ЯБЪЛЧЕВО</t>
  </si>
  <si>
    <t>ДГРАДИНА с. ВРЕСОВО</t>
  </si>
  <si>
    <t>ДГРАДИНА с. ЗАЙЧАР</t>
  </si>
  <si>
    <t>ДГРАДИНА с. ЧЕРЕША</t>
  </si>
  <si>
    <t>ДГРАДИНА с. ПЛАНИНИЦА</t>
  </si>
  <si>
    <t>ДГРАДИНА с. ТРЪНАК</t>
  </si>
  <si>
    <t>ДГРАДИНА с. ДОБРА ПОЛЯНА</t>
  </si>
  <si>
    <t>ДГРАДИНА с. ПРЕОБРАЖЕНЦИ</t>
  </si>
  <si>
    <t>ДГРАДИНА с. ТОПЧИЙСКО</t>
  </si>
  <si>
    <t>д/ Средства за занимания по интереси.</t>
  </si>
  <si>
    <t>Стандарт</t>
  </si>
  <si>
    <t xml:space="preserve">за </t>
  </si>
  <si>
    <t>1 брой</t>
  </si>
  <si>
    <t>автобуси</t>
  </si>
  <si>
    <t>б/ СРЕДСТВА ЗА УЧЕНИК НА РЕСУРСНО ПОДПОМАГАНЕ</t>
  </si>
  <si>
    <t>1.</t>
  </si>
  <si>
    <t>з/ СРЕДСТВА ЗА ПОДПОМАГАНЕ ХРАНЕНЕТО</t>
  </si>
  <si>
    <t xml:space="preserve">и/ СРЕДСТВА ЗА СТИПЕНДИИ - </t>
  </si>
  <si>
    <t xml:space="preserve">й/  СРЕДСТВА  ЗА  УЧИЛИЩНИ АВТОБУСИ </t>
  </si>
  <si>
    <t xml:space="preserve">100 % х Нор- </t>
  </si>
  <si>
    <t>ОУ "Н.Й.ВАПЦАРОВ" с.ЗАЙЧАР</t>
  </si>
  <si>
    <t xml:space="preserve">к/ допълващ стандарт за ученик в комбинирана форма на обучение </t>
  </si>
  <si>
    <t>НА СЪОТВЕТНИТЕ ТАКСДИ ПО ЗМДТ</t>
  </si>
  <si>
    <r>
      <t>12. ДОДГОЦ</t>
    </r>
    <r>
      <rPr>
        <sz val="12"/>
        <rFont val="Arial"/>
        <family val="2"/>
      </rPr>
      <t xml:space="preserve"> - добавка за отдалеченост на детската градина от общинския център</t>
    </r>
  </si>
  <si>
    <r>
      <t>13. СФЛК -</t>
    </r>
    <r>
      <rPr>
        <sz val="12"/>
        <rFont val="Arial"/>
        <family val="2"/>
      </rPr>
      <t xml:space="preserve"> средства за финансиране на логопедичен кабинет</t>
    </r>
  </si>
  <si>
    <r>
      <t xml:space="preserve">14. ДБПУ - </t>
    </r>
    <r>
      <rPr>
        <sz val="12"/>
        <rFont val="Arial"/>
        <family val="2"/>
      </rPr>
      <t>добавка за безплатен превоз ученици</t>
    </r>
  </si>
  <si>
    <r>
      <t xml:space="preserve">15. ДУГЕ - </t>
    </r>
    <r>
      <rPr>
        <sz val="12"/>
        <rFont val="Arial"/>
        <family val="2"/>
      </rPr>
      <t>добавка за ученици в гимназиален етап</t>
    </r>
  </si>
  <si>
    <r>
      <t xml:space="preserve">16. ДУ- </t>
    </r>
    <r>
      <rPr>
        <sz val="12"/>
        <rFont val="Arial"/>
        <family val="2"/>
      </rPr>
      <t>добавка за училище с брой ученици по 40</t>
    </r>
  </si>
  <si>
    <t>Остатък /недостиг/  на средства за полож. и отр. -</t>
  </si>
  <si>
    <t xml:space="preserve">в/ НОРМАТИВ ЗА ИЗДРЪЖКА НА ДЕТЕ В ОБЩИНСКА  ДЕТСКА ГРАДИНА ИЛИ ОБЩИНСКО УЧИЛИЩЕ, ВКЛЮЧВЯАЩ И КОМПЕНСИРАНЕ ОТПАДАНЕТО </t>
  </si>
  <si>
    <t>94.0 % х РС</t>
  </si>
  <si>
    <t>2.2 %</t>
  </si>
  <si>
    <t>Сформиран резерв на средства за положител-</t>
  </si>
  <si>
    <t>Сформиран резерв на средства за положителна-</t>
  </si>
  <si>
    <t>Сформиран тнуедостиг на средства за отрицате-</t>
  </si>
  <si>
    <t>ОУ "Св.Св.КИРИЛ И МЕТОДИЙ" С.Д.ПОЛЯНА</t>
  </si>
  <si>
    <t>Информация за разпределението на средствата по звена и компоненти на формулите през 2024 година за:</t>
  </si>
  <si>
    <t>разлика в броя на разчетените с ЗДБРБ за 2024г.</t>
  </si>
  <si>
    <t>ФО-1/03.01.24 г. и броя на децата към 01.01.24 г.</t>
  </si>
  <si>
    <t>разлика в броя на разчетените с ЗДБРБ за 2024 г.</t>
  </si>
  <si>
    <t>та разлика в броя на разчетените с ЗДБРБ за 2024 г.</t>
  </si>
  <si>
    <t>та разлика в броя на разчетени с ЗДБРБ за 24 г.</t>
  </si>
  <si>
    <t>ФО-1/03.01.24 г. и броя на ученици към 01.01.24 г.</t>
  </si>
  <si>
    <t>ФО-4/03.01.24 г. и броя на ученици към 01.01.24 г.</t>
  </si>
  <si>
    <t>ФО-1/03.01.24 г. и броя на  към 01.01.24 г.</t>
  </si>
  <si>
    <t>/Ахмед Мехмед/</t>
  </si>
  <si>
    <t>3 год.</t>
  </si>
  <si>
    <t>на 4,5 и 6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</si>
</sst>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0.000"/>
    <numFmt numFmtId="182" formatCode="0.0%"/>
  </numFmts>
  <fonts count="55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2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Up="1" diagonalDown="1">
      <left style="medium"/>
      <right style="medium"/>
      <top style="medium"/>
      <bottom>
        <color indexed="63"/>
      </bottom>
      <diagonal style="medium"/>
    </border>
    <border diagonalUp="1" diagonalDown="1">
      <left style="medium"/>
      <right style="medium"/>
      <top>
        <color indexed="63"/>
      </top>
      <bottom>
        <color indexed="63"/>
      </bottom>
      <diagonal style="medium"/>
    </border>
    <border diagonalUp="1" diagonalDown="1">
      <left style="medium"/>
      <right style="medium"/>
      <top>
        <color indexed="63"/>
      </top>
      <bottom style="medium"/>
      <diagonal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 diagonalDown="1">
      <left style="medium"/>
      <right style="medium"/>
      <top style="medium"/>
      <bottom style="medium"/>
      <diagonal style="medium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 diagonalDown="1">
      <left style="medium"/>
      <right>
        <color indexed="63"/>
      </right>
      <top>
        <color indexed="63"/>
      </top>
      <bottom style="medium"/>
      <diagonal style="medium"/>
    </border>
    <border diagonalUp="1" diagonalDown="1">
      <left style="medium"/>
      <right>
        <color indexed="63"/>
      </right>
      <top style="medium"/>
      <bottom>
        <color indexed="63"/>
      </bottom>
      <diagonal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 diagonalDown="1">
      <left>
        <color indexed="63"/>
      </left>
      <right style="medium"/>
      <top style="medium"/>
      <bottom>
        <color indexed="63"/>
      </bottom>
      <diagonal style="medium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medium"/>
    </border>
    <border diagonalUp="1" diagonalDown="1">
      <left>
        <color indexed="63"/>
      </left>
      <right style="medium"/>
      <top>
        <color indexed="63"/>
      </top>
      <bottom style="medium"/>
      <diagonal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/>
    </xf>
    <xf numFmtId="1" fontId="3" fillId="0" borderId="16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1" xfId="0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0" fontId="1" fillId="0" borderId="14" xfId="0" applyFont="1" applyBorder="1" applyAlignment="1">
      <alignment/>
    </xf>
    <xf numFmtId="1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1" fontId="3" fillId="0" borderId="23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/>
    </xf>
    <xf numFmtId="1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0" xfId="0" applyFont="1" applyAlignment="1">
      <alignment horizontal="center"/>
    </xf>
    <xf numFmtId="10" fontId="3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9" fontId="1" fillId="0" borderId="1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2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" fontId="3" fillId="0" borderId="25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1" fillId="0" borderId="0" xfId="0" applyFont="1" applyAlignment="1">
      <alignment/>
    </xf>
    <xf numFmtId="0" fontId="3" fillId="0" borderId="17" xfId="0" applyFont="1" applyBorder="1" applyAlignment="1">
      <alignment/>
    </xf>
    <xf numFmtId="182" fontId="3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13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2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" fontId="1" fillId="0" borderId="23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3" fillId="0" borderId="10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3" fillId="33" borderId="15" xfId="0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1" fontId="3" fillId="0" borderId="24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1" fontId="1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17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5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0" fontId="54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21" xfId="0" applyFont="1" applyBorder="1" applyAlignment="1">
      <alignment/>
    </xf>
    <xf numFmtId="1" fontId="1" fillId="33" borderId="12" xfId="0" applyNumberFormat="1" applyFont="1" applyFill="1" applyBorder="1" applyAlignment="1">
      <alignment/>
    </xf>
    <xf numFmtId="0" fontId="1" fillId="0" borderId="22" xfId="0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52" fillId="0" borderId="0" xfId="0" applyFont="1" applyBorder="1" applyAlignment="1">
      <alignment/>
    </xf>
    <xf numFmtId="1" fontId="52" fillId="0" borderId="0" xfId="0" applyNumberFormat="1" applyFont="1" applyBorder="1" applyAlignment="1">
      <alignment/>
    </xf>
    <xf numFmtId="1" fontId="3" fillId="0" borderId="15" xfId="0" applyNumberFormat="1" applyFont="1" applyBorder="1" applyAlignment="1">
      <alignment horizontal="right"/>
    </xf>
    <xf numFmtId="0" fontId="0" fillId="0" borderId="0" xfId="0" applyFont="1" applyAlignment="1">
      <alignment/>
    </xf>
    <xf numFmtId="1" fontId="3" fillId="0" borderId="0" xfId="0" applyNumberFormat="1" applyFont="1" applyBorder="1" applyAlignment="1">
      <alignment horizontal="right"/>
    </xf>
    <xf numFmtId="1" fontId="1" fillId="33" borderId="0" xfId="0" applyNumberFormat="1" applyFont="1" applyFill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33" borderId="12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54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1" fillId="0" borderId="13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33" borderId="15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52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" fontId="1" fillId="33" borderId="23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3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259"/>
  <sheetViews>
    <sheetView tabSelected="1" zoomScale="90" zoomScaleNormal="90" zoomScalePageLayoutView="70" workbookViewId="0" topLeftCell="I520">
      <selection activeCell="Y361" sqref="Y36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0.140625" style="0" customWidth="1"/>
    <col min="4" max="4" width="13.57421875" style="0" customWidth="1"/>
    <col min="5" max="5" width="10.00390625" style="0" bestFit="1" customWidth="1"/>
    <col min="6" max="6" width="12.00390625" style="0" customWidth="1"/>
    <col min="7" max="7" width="10.28125" style="0" customWidth="1"/>
    <col min="8" max="8" width="13.421875" style="0" customWidth="1"/>
    <col min="9" max="9" width="12.140625" style="0" customWidth="1"/>
    <col min="10" max="10" width="13.421875" style="0" customWidth="1"/>
    <col min="11" max="11" width="11.421875" style="0" customWidth="1"/>
    <col min="12" max="12" width="13.8515625" style="0" customWidth="1"/>
    <col min="13" max="13" width="12.140625" style="0" customWidth="1"/>
    <col min="14" max="14" width="14.57421875" style="0" customWidth="1"/>
    <col min="15" max="15" width="13.57421875" style="0" customWidth="1"/>
    <col min="16" max="16" width="11.421875" style="0" customWidth="1"/>
    <col min="17" max="17" width="10.28125" style="0" customWidth="1"/>
    <col min="18" max="18" width="9.8515625" style="0" customWidth="1"/>
    <col min="19" max="19" width="11.28125" style="0" customWidth="1"/>
    <col min="20" max="20" width="11.57421875" style="0" customWidth="1"/>
    <col min="21" max="21" width="14.28125" style="0" customWidth="1"/>
    <col min="23" max="24" width="10.28125" style="0" bestFit="1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11"/>
      <c r="S1" s="211"/>
      <c r="T1" s="211"/>
      <c r="U1" s="211"/>
      <c r="V1" s="1"/>
      <c r="W1" s="1"/>
      <c r="X1" s="1"/>
      <c r="Y1" s="1"/>
      <c r="Z1" s="1"/>
      <c r="AA1" s="1"/>
    </row>
    <row r="2" spans="1:27" ht="26.25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1"/>
      <c r="W2" s="1"/>
      <c r="X2" s="1"/>
      <c r="Y2" s="1"/>
      <c r="Z2" s="1"/>
      <c r="AA2" s="1"/>
    </row>
    <row r="3" spans="1:2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78"/>
      <c r="U3" s="1"/>
      <c r="V3" s="1"/>
      <c r="W3" s="1"/>
      <c r="X3" s="1"/>
      <c r="Y3" s="1"/>
      <c r="Z3" s="1"/>
      <c r="AA3" s="1"/>
    </row>
    <row r="4" spans="1:27" ht="18">
      <c r="A4" s="217" t="s">
        <v>232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1"/>
      <c r="W4" s="1"/>
      <c r="X4" s="1"/>
      <c r="Y4" s="1"/>
      <c r="Z4" s="1"/>
      <c r="AA4" s="1"/>
    </row>
    <row r="5" spans="1:27" ht="15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1"/>
      <c r="W5" s="1"/>
      <c r="X5" s="1"/>
      <c r="Y5" s="1"/>
      <c r="Z5" s="1"/>
      <c r="AA5" s="1"/>
    </row>
    <row r="6" spans="1:21" s="87" customFormat="1" ht="20.25">
      <c r="A6" s="86" t="s">
        <v>77</v>
      </c>
      <c r="B6" s="212" t="s">
        <v>101</v>
      </c>
      <c r="C6" s="212"/>
      <c r="D6" s="212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86"/>
      <c r="Q6" s="86"/>
      <c r="R6" s="86"/>
      <c r="S6" s="86"/>
      <c r="T6" s="86"/>
      <c r="U6" s="86"/>
    </row>
    <row r="7" spans="1:21" s="87" customFormat="1" ht="20.25">
      <c r="A7" s="86"/>
      <c r="B7" s="88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21" s="90" customFormat="1" ht="18">
      <c r="A8" s="89"/>
      <c r="B8" s="213" t="s">
        <v>139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89"/>
      <c r="S8" s="89"/>
      <c r="T8" s="92"/>
      <c r="U8" s="89"/>
    </row>
    <row r="9" spans="1:27" ht="15.7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1"/>
      <c r="W9" s="1"/>
      <c r="X9" s="1"/>
      <c r="Y9" s="1"/>
      <c r="Z9" s="1"/>
      <c r="AA9" s="1"/>
    </row>
    <row r="10" spans="1:27" ht="15.75">
      <c r="A10" s="120"/>
      <c r="B10" s="202" t="s">
        <v>102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120"/>
      <c r="T10" s="83"/>
      <c r="U10" s="83"/>
      <c r="V10" s="1"/>
      <c r="W10" s="1"/>
      <c r="X10" s="1"/>
      <c r="Y10" s="1"/>
      <c r="Z10" s="1"/>
      <c r="AA10" s="1"/>
    </row>
    <row r="11" spans="1:27" ht="16.5" thickBot="1">
      <c r="A11" s="120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120"/>
      <c r="T11" s="83"/>
      <c r="U11" s="83"/>
      <c r="V11" s="1"/>
      <c r="W11" s="1"/>
      <c r="X11" s="1"/>
      <c r="Y11" s="1"/>
      <c r="Z11" s="1"/>
      <c r="AA11" s="1"/>
    </row>
    <row r="12" spans="1:27" ht="16.5" thickBot="1">
      <c r="A12" s="31" t="s">
        <v>80</v>
      </c>
      <c r="B12" s="31"/>
      <c r="C12" s="83"/>
      <c r="D12" s="148">
        <v>648200</v>
      </c>
      <c r="E12" s="148"/>
      <c r="F12" s="149">
        <v>198792</v>
      </c>
      <c r="G12" s="149"/>
      <c r="H12" s="94">
        <v>89256</v>
      </c>
      <c r="I12" s="149"/>
      <c r="J12" s="149">
        <v>449970</v>
      </c>
      <c r="K12" s="149"/>
      <c r="L12" s="94">
        <v>1493082</v>
      </c>
      <c r="M12" s="94"/>
      <c r="N12" s="94">
        <v>876268</v>
      </c>
      <c r="O12" s="94">
        <v>319223</v>
      </c>
      <c r="P12" s="54"/>
      <c r="Q12" s="83"/>
      <c r="R12" s="83"/>
      <c r="S12" s="120"/>
      <c r="T12" s="83"/>
      <c r="U12" s="120"/>
      <c r="V12" s="1"/>
      <c r="W12" s="1"/>
      <c r="X12" s="1"/>
      <c r="Y12" s="1"/>
      <c r="Z12" s="1"/>
      <c r="AA12" s="1"/>
    </row>
    <row r="13" spans="1:27" ht="16.5" thickBot="1">
      <c r="A13" s="120"/>
      <c r="B13" s="120"/>
      <c r="C13" s="129"/>
      <c r="D13" s="130"/>
      <c r="E13" s="130"/>
      <c r="F13" s="131"/>
      <c r="G13" s="129"/>
      <c r="H13" s="129"/>
      <c r="I13" s="129"/>
      <c r="J13" s="131"/>
      <c r="K13" s="129"/>
      <c r="L13" s="129"/>
      <c r="M13" s="129"/>
      <c r="N13" s="129"/>
      <c r="O13" s="129"/>
      <c r="P13" s="120"/>
      <c r="Q13" s="120"/>
      <c r="R13" s="120"/>
      <c r="S13" s="120"/>
      <c r="T13" s="83"/>
      <c r="U13" s="83"/>
      <c r="V13" s="1"/>
      <c r="W13" s="1"/>
      <c r="X13" s="1"/>
      <c r="Y13" s="1"/>
      <c r="Z13" s="1"/>
      <c r="AA13" s="1"/>
    </row>
    <row r="14" spans="1:27" ht="36.75" customHeight="1" thickBot="1">
      <c r="A14" s="137" t="s">
        <v>1</v>
      </c>
      <c r="B14" s="122" t="s">
        <v>4</v>
      </c>
      <c r="C14" s="194" t="s">
        <v>105</v>
      </c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6"/>
      <c r="O14" s="152" t="s">
        <v>20</v>
      </c>
      <c r="P14" s="203" t="s">
        <v>21</v>
      </c>
      <c r="Q14" s="204"/>
      <c r="R14" s="204"/>
      <c r="S14" s="205"/>
      <c r="T14" s="74"/>
      <c r="U14" s="7" t="s">
        <v>7</v>
      </c>
      <c r="V14" s="1"/>
      <c r="W14" s="1"/>
      <c r="X14" s="1"/>
      <c r="Y14" s="1"/>
      <c r="Z14" s="1"/>
      <c r="AA14" s="1"/>
    </row>
    <row r="15" spans="1:27" ht="15.75">
      <c r="A15" s="5" t="s">
        <v>2</v>
      </c>
      <c r="B15" s="4"/>
      <c r="C15" s="100" t="s">
        <v>5</v>
      </c>
      <c r="D15" s="122" t="s">
        <v>177</v>
      </c>
      <c r="E15" s="128" t="s">
        <v>117</v>
      </c>
      <c r="F15" s="128" t="s">
        <v>177</v>
      </c>
      <c r="G15" s="128" t="s">
        <v>117</v>
      </c>
      <c r="H15" s="128" t="s">
        <v>177</v>
      </c>
      <c r="I15" s="128" t="s">
        <v>117</v>
      </c>
      <c r="J15" s="128" t="s">
        <v>177</v>
      </c>
      <c r="K15" s="128" t="s">
        <v>117</v>
      </c>
      <c r="L15" s="128" t="s">
        <v>177</v>
      </c>
      <c r="M15" s="128" t="s">
        <v>117</v>
      </c>
      <c r="N15" s="128" t="s">
        <v>178</v>
      </c>
      <c r="O15" s="128" t="s">
        <v>111</v>
      </c>
      <c r="P15" s="153" t="s">
        <v>57</v>
      </c>
      <c r="Q15" s="100" t="s">
        <v>179</v>
      </c>
      <c r="R15" s="154"/>
      <c r="S15" s="27"/>
      <c r="T15" s="75"/>
      <c r="U15" s="119" t="s">
        <v>180</v>
      </c>
      <c r="V15" s="1"/>
      <c r="W15" s="1"/>
      <c r="X15" s="1"/>
      <c r="Y15" s="1"/>
      <c r="Z15" s="1"/>
      <c r="AA15" s="1"/>
    </row>
    <row r="16" spans="1:27" ht="15.75">
      <c r="A16" s="5" t="s">
        <v>3</v>
      </c>
      <c r="B16" s="4"/>
      <c r="C16" s="128" t="s">
        <v>115</v>
      </c>
      <c r="D16" s="128" t="s">
        <v>106</v>
      </c>
      <c r="E16" s="128" t="s">
        <v>118</v>
      </c>
      <c r="F16" s="128" t="s">
        <v>107</v>
      </c>
      <c r="G16" s="128" t="s">
        <v>121</v>
      </c>
      <c r="H16" s="128" t="s">
        <v>108</v>
      </c>
      <c r="I16" s="128" t="s">
        <v>123</v>
      </c>
      <c r="J16" s="128" t="s">
        <v>109</v>
      </c>
      <c r="K16" s="128" t="s">
        <v>123</v>
      </c>
      <c r="L16" s="128" t="s">
        <v>109</v>
      </c>
      <c r="M16" s="128" t="s">
        <v>125</v>
      </c>
      <c r="N16" s="128" t="s">
        <v>110</v>
      </c>
      <c r="O16" s="128" t="s">
        <v>112</v>
      </c>
      <c r="P16" s="56" t="s">
        <v>96</v>
      </c>
      <c r="Q16" s="56" t="s">
        <v>93</v>
      </c>
      <c r="R16" s="155"/>
      <c r="S16" s="28"/>
      <c r="T16" s="75"/>
      <c r="U16" s="119" t="s">
        <v>181</v>
      </c>
      <c r="V16" s="1"/>
      <c r="W16" s="1"/>
      <c r="X16" s="1"/>
      <c r="Y16" s="1"/>
      <c r="Z16" s="1"/>
      <c r="AA16" s="1"/>
    </row>
    <row r="17" spans="1:27" ht="15.75">
      <c r="A17" s="5"/>
      <c r="B17" s="4"/>
      <c r="C17" s="128" t="s">
        <v>116</v>
      </c>
      <c r="D17" s="17"/>
      <c r="E17" s="128" t="s">
        <v>119</v>
      </c>
      <c r="F17" s="69"/>
      <c r="G17" s="128" t="s">
        <v>119</v>
      </c>
      <c r="H17" s="69"/>
      <c r="I17" s="128" t="s">
        <v>122</v>
      </c>
      <c r="J17" s="69" t="s">
        <v>126</v>
      </c>
      <c r="K17" s="128" t="s">
        <v>243</v>
      </c>
      <c r="L17" s="69" t="s">
        <v>126</v>
      </c>
      <c r="M17" s="128" t="s">
        <v>243</v>
      </c>
      <c r="N17" s="69" t="s">
        <v>128</v>
      </c>
      <c r="O17" s="128" t="s">
        <v>113</v>
      </c>
      <c r="P17" s="99">
        <v>0.01</v>
      </c>
      <c r="Q17" s="99">
        <v>0.005</v>
      </c>
      <c r="R17" s="155"/>
      <c r="S17" s="28"/>
      <c r="T17" s="75"/>
      <c r="U17" s="119" t="s">
        <v>182</v>
      </c>
      <c r="V17" s="1"/>
      <c r="W17" s="1"/>
      <c r="X17" s="1"/>
      <c r="Y17" s="1"/>
      <c r="Z17" s="1"/>
      <c r="AA17" s="1"/>
    </row>
    <row r="18" spans="1:27" ht="16.5" thickBot="1">
      <c r="A18" s="5"/>
      <c r="B18" s="4"/>
      <c r="C18" s="128"/>
      <c r="D18" s="128"/>
      <c r="E18" s="128" t="s">
        <v>120</v>
      </c>
      <c r="F18" s="128"/>
      <c r="G18" s="128" t="s">
        <v>120</v>
      </c>
      <c r="H18" s="128"/>
      <c r="I18" s="128" t="s">
        <v>242</v>
      </c>
      <c r="J18" s="69" t="s">
        <v>127</v>
      </c>
      <c r="K18" s="128" t="s">
        <v>124</v>
      </c>
      <c r="L18" s="69" t="s">
        <v>127</v>
      </c>
      <c r="M18" s="128" t="s">
        <v>124</v>
      </c>
      <c r="N18" s="69" t="s">
        <v>127</v>
      </c>
      <c r="O18" s="69"/>
      <c r="P18" s="6"/>
      <c r="Q18" s="55"/>
      <c r="R18" s="156"/>
      <c r="S18" s="29"/>
      <c r="T18" s="76"/>
      <c r="U18" s="118" t="s">
        <v>183</v>
      </c>
      <c r="V18" s="1"/>
      <c r="W18" s="1"/>
      <c r="X18" s="1"/>
      <c r="Y18" s="1"/>
      <c r="Z18" s="1"/>
      <c r="AA18" s="1"/>
    </row>
    <row r="19" spans="1:27" ht="15.75" thickBot="1">
      <c r="A19" s="9">
        <v>1</v>
      </c>
      <c r="B19" s="122">
        <v>2</v>
      </c>
      <c r="C19" s="10">
        <v>3</v>
      </c>
      <c r="D19" s="10">
        <v>4</v>
      </c>
      <c r="E19" s="122">
        <v>5</v>
      </c>
      <c r="F19" s="122">
        <v>6</v>
      </c>
      <c r="G19" s="122">
        <v>7</v>
      </c>
      <c r="H19" s="122">
        <v>8</v>
      </c>
      <c r="I19" s="122">
        <v>9</v>
      </c>
      <c r="J19" s="122">
        <v>10</v>
      </c>
      <c r="K19" s="122">
        <v>11</v>
      </c>
      <c r="L19" s="122">
        <v>12</v>
      </c>
      <c r="M19" s="122">
        <v>13</v>
      </c>
      <c r="N19" s="122">
        <v>14</v>
      </c>
      <c r="O19" s="10">
        <v>15</v>
      </c>
      <c r="P19" s="10">
        <v>16</v>
      </c>
      <c r="Q19" s="71">
        <v>17</v>
      </c>
      <c r="R19" s="10">
        <v>18</v>
      </c>
      <c r="S19" s="71">
        <v>19</v>
      </c>
      <c r="T19" s="71">
        <v>20</v>
      </c>
      <c r="U19" s="9">
        <v>21</v>
      </c>
      <c r="V19" s="1"/>
      <c r="W19" s="1"/>
      <c r="X19" s="1"/>
      <c r="Y19" s="1"/>
      <c r="Z19" s="1"/>
      <c r="AA19" s="1"/>
    </row>
    <row r="20" spans="1:27" ht="15.75">
      <c r="A20" s="53" t="s">
        <v>8</v>
      </c>
      <c r="B20" s="137" t="s">
        <v>191</v>
      </c>
      <c r="C20" s="4">
        <v>1</v>
      </c>
      <c r="D20" s="8">
        <v>45606</v>
      </c>
      <c r="E20" s="144">
        <v>3</v>
      </c>
      <c r="F20" s="145">
        <v>26703</v>
      </c>
      <c r="G20" s="165">
        <v>1</v>
      </c>
      <c r="H20" s="145">
        <v>3663</v>
      </c>
      <c r="I20" s="145">
        <v>13</v>
      </c>
      <c r="J20" s="145">
        <v>54356</v>
      </c>
      <c r="K20" s="145">
        <v>56</v>
      </c>
      <c r="L20" s="145">
        <v>251861</v>
      </c>
      <c r="M20" s="144">
        <v>25</v>
      </c>
      <c r="N20" s="144">
        <v>68285</v>
      </c>
      <c r="O20" s="4">
        <v>38290</v>
      </c>
      <c r="P20" s="4">
        <v>0</v>
      </c>
      <c r="Q20" s="4">
        <v>0</v>
      </c>
      <c r="R20" s="4">
        <v>0</v>
      </c>
      <c r="S20" s="4">
        <v>0</v>
      </c>
      <c r="T20" s="36">
        <v>0</v>
      </c>
      <c r="U20" s="11">
        <f>D20+F20+H20+J20+L20+N20+O20+P20+Q20</f>
        <v>488764</v>
      </c>
      <c r="V20" s="1"/>
      <c r="W20" s="1"/>
      <c r="X20" s="1"/>
      <c r="Y20" s="1"/>
      <c r="Z20" s="1"/>
      <c r="AA20" s="1"/>
    </row>
    <row r="21" spans="1:27" ht="15.75">
      <c r="A21" s="53" t="s">
        <v>9</v>
      </c>
      <c r="B21" s="5" t="s">
        <v>192</v>
      </c>
      <c r="C21" s="4">
        <v>1</v>
      </c>
      <c r="D21" s="8">
        <v>45606</v>
      </c>
      <c r="E21" s="140">
        <v>2</v>
      </c>
      <c r="F21" s="146">
        <v>17800</v>
      </c>
      <c r="G21" s="166">
        <v>0.75</v>
      </c>
      <c r="H21" s="146">
        <v>2747</v>
      </c>
      <c r="I21" s="186">
        <v>14</v>
      </c>
      <c r="J21" s="146">
        <v>58538</v>
      </c>
      <c r="K21" s="186">
        <v>35</v>
      </c>
      <c r="L21" s="146">
        <v>157413</v>
      </c>
      <c r="M21" s="151">
        <v>8</v>
      </c>
      <c r="N21" s="140">
        <v>21851</v>
      </c>
      <c r="O21" s="4">
        <v>25836</v>
      </c>
      <c r="P21" s="4">
        <v>4808</v>
      </c>
      <c r="Q21" s="4">
        <v>0</v>
      </c>
      <c r="R21" s="4">
        <v>0</v>
      </c>
      <c r="S21" s="4">
        <v>0</v>
      </c>
      <c r="T21" s="36">
        <v>0</v>
      </c>
      <c r="U21" s="11">
        <f aca="true" t="shared" si="0" ref="U21:U36">D21+F21+H21+J21+L21+N21+O21+P21+Q21</f>
        <v>334599</v>
      </c>
      <c r="V21" s="1"/>
      <c r="W21" s="1"/>
      <c r="X21" s="1"/>
      <c r="Y21" s="1"/>
      <c r="Z21" s="1"/>
      <c r="AA21" s="1"/>
    </row>
    <row r="22" spans="1:27" ht="15.75">
      <c r="A22" s="53" t="s">
        <v>10</v>
      </c>
      <c r="B22" s="5" t="s">
        <v>193</v>
      </c>
      <c r="C22" s="4">
        <v>1</v>
      </c>
      <c r="D22" s="8">
        <v>45606</v>
      </c>
      <c r="E22" s="140">
        <v>2</v>
      </c>
      <c r="F22" s="146">
        <v>17800</v>
      </c>
      <c r="G22" s="167">
        <v>3.42</v>
      </c>
      <c r="H22" s="146">
        <v>12528</v>
      </c>
      <c r="I22" s="146">
        <v>9</v>
      </c>
      <c r="J22" s="146">
        <v>37632</v>
      </c>
      <c r="K22" s="146">
        <v>28</v>
      </c>
      <c r="L22" s="146">
        <v>125930</v>
      </c>
      <c r="M22" s="140">
        <v>46</v>
      </c>
      <c r="N22" s="140">
        <v>125645</v>
      </c>
      <c r="O22" s="4">
        <v>31037</v>
      </c>
      <c r="P22" s="4">
        <v>3407</v>
      </c>
      <c r="Q22" s="4">
        <v>0</v>
      </c>
      <c r="R22" s="4">
        <v>0</v>
      </c>
      <c r="S22" s="4">
        <v>0</v>
      </c>
      <c r="T22" s="36">
        <v>0</v>
      </c>
      <c r="U22" s="11">
        <f t="shared" si="0"/>
        <v>399585</v>
      </c>
      <c r="V22" s="1"/>
      <c r="W22" s="1"/>
      <c r="X22" s="1"/>
      <c r="Y22" s="1"/>
      <c r="Z22" s="1"/>
      <c r="AA22" s="1"/>
    </row>
    <row r="23" spans="1:27" ht="15.75">
      <c r="A23" s="53" t="s">
        <v>11</v>
      </c>
      <c r="B23" s="5" t="s">
        <v>194</v>
      </c>
      <c r="C23" s="4">
        <v>1</v>
      </c>
      <c r="D23" s="8">
        <v>45606</v>
      </c>
      <c r="E23" s="140">
        <v>1</v>
      </c>
      <c r="F23" s="146">
        <v>8900</v>
      </c>
      <c r="G23" s="167">
        <v>1</v>
      </c>
      <c r="H23" s="146">
        <v>3663</v>
      </c>
      <c r="I23" s="146">
        <v>6</v>
      </c>
      <c r="J23" s="146">
        <v>25088</v>
      </c>
      <c r="K23" s="146">
        <v>19</v>
      </c>
      <c r="L23" s="146">
        <v>85453</v>
      </c>
      <c r="M23" s="140">
        <v>13</v>
      </c>
      <c r="N23" s="140">
        <v>35508</v>
      </c>
      <c r="O23" s="4">
        <v>17359</v>
      </c>
      <c r="P23" s="4">
        <v>2605</v>
      </c>
      <c r="Q23" s="4">
        <v>0</v>
      </c>
      <c r="R23" s="4">
        <v>0</v>
      </c>
      <c r="S23" s="4">
        <v>0</v>
      </c>
      <c r="T23" s="36">
        <v>0</v>
      </c>
      <c r="U23" s="11">
        <f t="shared" si="0"/>
        <v>224182</v>
      </c>
      <c r="V23" s="1"/>
      <c r="W23" s="1"/>
      <c r="X23" s="1"/>
      <c r="Y23" s="1"/>
      <c r="Z23" s="1"/>
      <c r="AA23" s="1"/>
    </row>
    <row r="24" spans="1:27" ht="15.75">
      <c r="A24" s="53" t="s">
        <v>12</v>
      </c>
      <c r="B24" s="5" t="s">
        <v>195</v>
      </c>
      <c r="C24" s="4">
        <v>1</v>
      </c>
      <c r="D24" s="8">
        <v>45606</v>
      </c>
      <c r="E24" s="140">
        <v>2</v>
      </c>
      <c r="F24" s="146">
        <v>17800</v>
      </c>
      <c r="G24" s="167">
        <v>0</v>
      </c>
      <c r="H24" s="146">
        <f>ROUND(G24*2562*98.5%,0)</f>
        <v>0</v>
      </c>
      <c r="I24" s="146">
        <v>9</v>
      </c>
      <c r="J24" s="146">
        <v>37632</v>
      </c>
      <c r="K24" s="146">
        <v>27</v>
      </c>
      <c r="L24" s="146">
        <v>121433</v>
      </c>
      <c r="M24" s="140">
        <v>0</v>
      </c>
      <c r="N24" s="140">
        <f>ROUND(M24*1877*98.5%,0)</f>
        <v>0</v>
      </c>
      <c r="O24" s="4">
        <v>18910</v>
      </c>
      <c r="P24" s="4">
        <v>1804</v>
      </c>
      <c r="Q24" s="4">
        <v>0</v>
      </c>
      <c r="R24" s="4">
        <v>0</v>
      </c>
      <c r="S24" s="4">
        <v>0</v>
      </c>
      <c r="T24" s="36">
        <v>0</v>
      </c>
      <c r="U24" s="11">
        <f t="shared" si="0"/>
        <v>243185</v>
      </c>
      <c r="V24" s="1"/>
      <c r="W24" s="1"/>
      <c r="X24" s="1"/>
      <c r="Y24" s="1"/>
      <c r="Z24" s="1"/>
      <c r="AA24" s="1"/>
    </row>
    <row r="25" spans="1:27" ht="15.75">
      <c r="A25" s="53" t="s">
        <v>13</v>
      </c>
      <c r="B25" s="5" t="s">
        <v>196</v>
      </c>
      <c r="C25" s="4">
        <v>1</v>
      </c>
      <c r="D25" s="8">
        <v>45606</v>
      </c>
      <c r="E25" s="140">
        <v>1</v>
      </c>
      <c r="F25" s="146">
        <v>8900</v>
      </c>
      <c r="G25" s="167">
        <v>1</v>
      </c>
      <c r="H25" s="146">
        <v>3663</v>
      </c>
      <c r="I25" s="146">
        <v>6</v>
      </c>
      <c r="J25" s="146">
        <v>25088</v>
      </c>
      <c r="K25" s="146">
        <v>18</v>
      </c>
      <c r="L25" s="146">
        <v>80955</v>
      </c>
      <c r="M25" s="140">
        <v>14</v>
      </c>
      <c r="N25" s="140">
        <v>38240</v>
      </c>
      <c r="O25" s="4">
        <v>17208</v>
      </c>
      <c r="P25" s="4">
        <v>802</v>
      </c>
      <c r="Q25" s="4">
        <v>0</v>
      </c>
      <c r="R25" s="4">
        <v>0</v>
      </c>
      <c r="S25" s="4">
        <v>0</v>
      </c>
      <c r="T25" s="36">
        <v>0</v>
      </c>
      <c r="U25" s="11">
        <f t="shared" si="0"/>
        <v>220462</v>
      </c>
      <c r="V25" s="1"/>
      <c r="W25" s="1"/>
      <c r="X25" s="1"/>
      <c r="Y25" s="1"/>
      <c r="Z25" s="1"/>
      <c r="AA25" s="1"/>
    </row>
    <row r="26" spans="1:27" ht="15.75">
      <c r="A26" s="53" t="s">
        <v>14</v>
      </c>
      <c r="B26" s="5" t="s">
        <v>197</v>
      </c>
      <c r="C26" s="4">
        <v>1</v>
      </c>
      <c r="D26" s="8">
        <v>45606</v>
      </c>
      <c r="E26" s="140">
        <v>2</v>
      </c>
      <c r="F26" s="146">
        <v>17800</v>
      </c>
      <c r="G26" s="167">
        <v>1</v>
      </c>
      <c r="H26" s="146">
        <v>3663</v>
      </c>
      <c r="I26" s="146">
        <v>9</v>
      </c>
      <c r="J26" s="146">
        <v>37632</v>
      </c>
      <c r="K26" s="146">
        <v>46</v>
      </c>
      <c r="L26" s="146">
        <v>206885</v>
      </c>
      <c r="M26" s="140">
        <v>20</v>
      </c>
      <c r="N26" s="140">
        <v>54628</v>
      </c>
      <c r="O26" s="4">
        <v>31128</v>
      </c>
      <c r="P26" s="4">
        <v>1804</v>
      </c>
      <c r="Q26" s="4">
        <v>20339</v>
      </c>
      <c r="R26" s="4">
        <v>0</v>
      </c>
      <c r="S26" s="4">
        <v>0</v>
      </c>
      <c r="T26" s="36">
        <v>0</v>
      </c>
      <c r="U26" s="11">
        <f t="shared" si="0"/>
        <v>419485</v>
      </c>
      <c r="V26" s="1"/>
      <c r="W26" s="1"/>
      <c r="X26" s="1"/>
      <c r="Y26" s="1"/>
      <c r="Z26" s="1"/>
      <c r="AA26" s="1"/>
    </row>
    <row r="27" spans="1:27" ht="15.75">
      <c r="A27" s="53" t="s">
        <v>15</v>
      </c>
      <c r="B27" s="5" t="s">
        <v>198</v>
      </c>
      <c r="C27" s="4">
        <v>1</v>
      </c>
      <c r="D27" s="8">
        <v>45606</v>
      </c>
      <c r="E27" s="140">
        <v>2</v>
      </c>
      <c r="F27" s="146">
        <v>17800</v>
      </c>
      <c r="G27" s="167">
        <v>0</v>
      </c>
      <c r="H27" s="146">
        <f>ROUND(G27*2562*98.5%,0)</f>
        <v>0</v>
      </c>
      <c r="I27" s="146">
        <v>5</v>
      </c>
      <c r="J27" s="146">
        <v>20907</v>
      </c>
      <c r="K27" s="146">
        <v>32</v>
      </c>
      <c r="L27" s="146">
        <v>143920</v>
      </c>
      <c r="M27" s="140">
        <v>0</v>
      </c>
      <c r="N27" s="140">
        <f>ROUND(M27*1877*98.5%,0)</f>
        <v>0</v>
      </c>
      <c r="O27" s="4">
        <v>19400</v>
      </c>
      <c r="P27" s="4">
        <v>3407</v>
      </c>
      <c r="Q27" s="4">
        <v>0</v>
      </c>
      <c r="R27" s="4">
        <v>0</v>
      </c>
      <c r="S27" s="4">
        <v>0</v>
      </c>
      <c r="T27" s="36">
        <v>0</v>
      </c>
      <c r="U27" s="11">
        <f t="shared" si="0"/>
        <v>251040</v>
      </c>
      <c r="V27" s="1"/>
      <c r="W27" s="1"/>
      <c r="X27" s="1"/>
      <c r="Y27" s="1"/>
      <c r="Z27" s="1"/>
      <c r="AA27" s="1"/>
    </row>
    <row r="28" spans="1:27" ht="15.75">
      <c r="A28" s="53" t="s">
        <v>37</v>
      </c>
      <c r="B28" s="5" t="s">
        <v>199</v>
      </c>
      <c r="C28" s="4">
        <v>1</v>
      </c>
      <c r="D28" s="8">
        <v>45606</v>
      </c>
      <c r="E28" s="140">
        <v>1</v>
      </c>
      <c r="F28" s="146">
        <v>8900</v>
      </c>
      <c r="G28" s="167">
        <v>0.75</v>
      </c>
      <c r="H28" s="146">
        <v>2747</v>
      </c>
      <c r="I28" s="146">
        <v>2</v>
      </c>
      <c r="J28" s="146">
        <v>8363</v>
      </c>
      <c r="K28" s="146">
        <v>15</v>
      </c>
      <c r="L28" s="146">
        <v>67463</v>
      </c>
      <c r="M28" s="140">
        <v>5</v>
      </c>
      <c r="N28" s="140">
        <v>13657</v>
      </c>
      <c r="O28" s="4">
        <v>12473</v>
      </c>
      <c r="P28" s="4">
        <v>3407</v>
      </c>
      <c r="Q28" s="4">
        <v>0</v>
      </c>
      <c r="R28" s="4">
        <v>0</v>
      </c>
      <c r="S28" s="4">
        <v>0</v>
      </c>
      <c r="T28" s="36">
        <v>0</v>
      </c>
      <c r="U28" s="11">
        <f t="shared" si="0"/>
        <v>162616</v>
      </c>
      <c r="V28" s="1"/>
      <c r="W28" s="1"/>
      <c r="X28" s="1"/>
      <c r="Y28" s="1"/>
      <c r="Z28" s="1"/>
      <c r="AA28" s="1"/>
    </row>
    <row r="29" spans="1:27" ht="15.75">
      <c r="A29" s="53" t="s">
        <v>17</v>
      </c>
      <c r="B29" s="5" t="s">
        <v>200</v>
      </c>
      <c r="C29" s="4">
        <v>1</v>
      </c>
      <c r="D29" s="8">
        <v>45606</v>
      </c>
      <c r="E29" s="140">
        <v>1</v>
      </c>
      <c r="F29" s="146">
        <v>8900</v>
      </c>
      <c r="G29" s="167">
        <v>4.5</v>
      </c>
      <c r="H29" s="146">
        <v>16484</v>
      </c>
      <c r="I29" s="146">
        <v>4</v>
      </c>
      <c r="J29" s="146">
        <v>16725</v>
      </c>
      <c r="K29" s="146">
        <v>19</v>
      </c>
      <c r="L29" s="146">
        <v>85453</v>
      </c>
      <c r="M29" s="140">
        <v>45</v>
      </c>
      <c r="N29" s="140">
        <v>122913</v>
      </c>
      <c r="O29" s="4">
        <v>25167</v>
      </c>
      <c r="P29" s="4">
        <v>4408</v>
      </c>
      <c r="Q29" s="4">
        <v>0</v>
      </c>
      <c r="R29" s="4">
        <v>0</v>
      </c>
      <c r="S29" s="4">
        <v>0</v>
      </c>
      <c r="T29" s="36">
        <v>0</v>
      </c>
      <c r="U29" s="11">
        <f t="shared" si="0"/>
        <v>325656</v>
      </c>
      <c r="V29" s="1"/>
      <c r="W29" s="1"/>
      <c r="X29" s="1"/>
      <c r="Y29" s="1"/>
      <c r="Z29" s="1"/>
      <c r="AA29" s="1"/>
    </row>
    <row r="30" spans="1:27" ht="15.75">
      <c r="A30" s="53" t="s">
        <v>18</v>
      </c>
      <c r="B30" s="5" t="s">
        <v>201</v>
      </c>
      <c r="C30" s="4">
        <v>1</v>
      </c>
      <c r="D30" s="8">
        <v>45606</v>
      </c>
      <c r="E30" s="140">
        <v>2</v>
      </c>
      <c r="F30" s="146">
        <v>17800</v>
      </c>
      <c r="G30" s="167">
        <v>3.92</v>
      </c>
      <c r="H30" s="146">
        <v>14360</v>
      </c>
      <c r="I30" s="146">
        <v>6</v>
      </c>
      <c r="J30" s="146">
        <v>25088</v>
      </c>
      <c r="K30" s="146">
        <v>38</v>
      </c>
      <c r="L30" s="146">
        <v>170905</v>
      </c>
      <c r="M30" s="140">
        <v>42</v>
      </c>
      <c r="N30" s="140">
        <v>114719</v>
      </c>
      <c r="O30" s="4">
        <v>33021</v>
      </c>
      <c r="P30" s="4">
        <v>6411</v>
      </c>
      <c r="Q30" s="4">
        <v>0</v>
      </c>
      <c r="R30" s="4">
        <v>0</v>
      </c>
      <c r="S30" s="4">
        <v>0</v>
      </c>
      <c r="T30" s="36">
        <v>0</v>
      </c>
      <c r="U30" s="11">
        <f t="shared" si="0"/>
        <v>427910</v>
      </c>
      <c r="V30" s="1"/>
      <c r="W30" s="1"/>
      <c r="X30" s="1"/>
      <c r="Y30" s="1"/>
      <c r="Z30" s="1"/>
      <c r="AA30" s="1"/>
    </row>
    <row r="31" spans="1:27" ht="15.75">
      <c r="A31" s="143" t="s">
        <v>42</v>
      </c>
      <c r="B31" s="5" t="s">
        <v>202</v>
      </c>
      <c r="C31" s="4">
        <v>1</v>
      </c>
      <c r="D31" s="8">
        <v>45606</v>
      </c>
      <c r="E31" s="140">
        <v>1</v>
      </c>
      <c r="F31" s="146">
        <v>8900</v>
      </c>
      <c r="G31" s="167">
        <v>3.08</v>
      </c>
      <c r="H31" s="146">
        <v>11283</v>
      </c>
      <c r="I31" s="146">
        <v>6</v>
      </c>
      <c r="J31" s="146">
        <v>25088</v>
      </c>
      <c r="K31" s="146">
        <v>9</v>
      </c>
      <c r="L31" s="146">
        <v>40478</v>
      </c>
      <c r="M31" s="140">
        <v>40</v>
      </c>
      <c r="N31" s="140">
        <v>109256</v>
      </c>
      <c r="O31" s="4">
        <v>20452</v>
      </c>
      <c r="P31" s="4">
        <v>1804</v>
      </c>
      <c r="Q31" s="4">
        <v>0</v>
      </c>
      <c r="R31" s="4">
        <v>0</v>
      </c>
      <c r="S31" s="4">
        <v>0</v>
      </c>
      <c r="T31" s="36">
        <v>0</v>
      </c>
      <c r="U31" s="11">
        <f t="shared" si="0"/>
        <v>262867</v>
      </c>
      <c r="V31" s="1"/>
      <c r="W31" s="1"/>
      <c r="X31" s="1"/>
      <c r="Y31" s="1"/>
      <c r="Z31" s="1"/>
      <c r="AA31" s="1"/>
    </row>
    <row r="32" spans="1:27" ht="15.75">
      <c r="A32" s="143" t="s">
        <v>43</v>
      </c>
      <c r="B32" s="5" t="s">
        <v>203</v>
      </c>
      <c r="C32" s="4">
        <v>1</v>
      </c>
      <c r="D32" s="8">
        <v>45606</v>
      </c>
      <c r="E32" s="140">
        <v>1</v>
      </c>
      <c r="F32" s="146">
        <v>8900</v>
      </c>
      <c r="G32" s="167">
        <v>0</v>
      </c>
      <c r="H32" s="146">
        <f>ROUND(G32*2562*98.5%,0)</f>
        <v>0</v>
      </c>
      <c r="I32" s="146">
        <v>9</v>
      </c>
      <c r="J32" s="146">
        <v>37632</v>
      </c>
      <c r="K32" s="146">
        <v>7</v>
      </c>
      <c r="L32" s="146">
        <v>31483</v>
      </c>
      <c r="M32" s="140">
        <v>0</v>
      </c>
      <c r="N32" s="140">
        <f>ROUND(M32*1877*98.5%,0)</f>
        <v>0</v>
      </c>
      <c r="O32" s="4">
        <v>10508</v>
      </c>
      <c r="P32" s="4">
        <v>3006</v>
      </c>
      <c r="Q32" s="4">
        <v>0</v>
      </c>
      <c r="R32" s="4">
        <v>0</v>
      </c>
      <c r="S32" s="4">
        <v>0</v>
      </c>
      <c r="T32" s="36">
        <v>0</v>
      </c>
      <c r="U32" s="11">
        <f t="shared" si="0"/>
        <v>137135</v>
      </c>
      <c r="V32" s="1"/>
      <c r="W32" s="1"/>
      <c r="X32" s="1"/>
      <c r="Y32" s="1"/>
      <c r="Z32" s="1"/>
      <c r="AA32" s="1"/>
    </row>
    <row r="33" spans="1:27" ht="15.75">
      <c r="A33" s="143" t="s">
        <v>45</v>
      </c>
      <c r="B33" s="5" t="s">
        <v>204</v>
      </c>
      <c r="C33" s="4">
        <v>1</v>
      </c>
      <c r="D33" s="8">
        <v>45606</v>
      </c>
      <c r="E33" s="140">
        <v>1</v>
      </c>
      <c r="F33" s="146">
        <v>8900</v>
      </c>
      <c r="G33" s="167">
        <v>1</v>
      </c>
      <c r="H33" s="146">
        <v>3663</v>
      </c>
      <c r="I33" s="146">
        <v>5</v>
      </c>
      <c r="J33" s="146">
        <v>20907</v>
      </c>
      <c r="K33" s="146">
        <v>7</v>
      </c>
      <c r="L33" s="146">
        <v>31483</v>
      </c>
      <c r="M33" s="140">
        <v>16</v>
      </c>
      <c r="N33" s="140">
        <v>43702</v>
      </c>
      <c r="O33" s="4">
        <v>13112</v>
      </c>
      <c r="P33" s="4">
        <v>3006</v>
      </c>
      <c r="Q33" s="5">
        <v>0</v>
      </c>
      <c r="R33" s="5">
        <v>0</v>
      </c>
      <c r="S33" s="5">
        <v>0</v>
      </c>
      <c r="T33" s="33">
        <v>0</v>
      </c>
      <c r="U33" s="11">
        <f t="shared" si="0"/>
        <v>170379</v>
      </c>
      <c r="V33" s="1"/>
      <c r="W33" s="1"/>
      <c r="X33" s="1"/>
      <c r="Y33" s="1"/>
      <c r="Z33" s="1"/>
      <c r="AA33" s="1"/>
    </row>
    <row r="34" spans="1:27" ht="15.75">
      <c r="A34" s="143" t="s">
        <v>47</v>
      </c>
      <c r="B34" s="5" t="s">
        <v>224</v>
      </c>
      <c r="C34" s="4">
        <v>0</v>
      </c>
      <c r="D34" s="8">
        <v>0</v>
      </c>
      <c r="E34" s="5">
        <v>0</v>
      </c>
      <c r="F34" s="53">
        <v>0</v>
      </c>
      <c r="G34" s="167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">
        <v>0</v>
      </c>
      <c r="N34" s="5">
        <v>0</v>
      </c>
      <c r="O34" s="4">
        <v>0</v>
      </c>
      <c r="P34" s="4">
        <v>0</v>
      </c>
      <c r="Q34" s="5">
        <v>0</v>
      </c>
      <c r="R34" s="5">
        <v>0</v>
      </c>
      <c r="S34" s="5">
        <v>0</v>
      </c>
      <c r="T34" s="33">
        <v>0</v>
      </c>
      <c r="U34" s="11">
        <f t="shared" si="0"/>
        <v>0</v>
      </c>
      <c r="V34" s="1"/>
      <c r="W34" s="1"/>
      <c r="X34" s="1"/>
      <c r="Y34" s="1"/>
      <c r="Z34" s="1"/>
      <c r="AA34" s="1"/>
    </row>
    <row r="35" spans="1:27" ht="15.75">
      <c r="A35" s="143"/>
      <c r="B35" s="5" t="s">
        <v>233</v>
      </c>
      <c r="C35" s="4">
        <v>0</v>
      </c>
      <c r="D35" s="53">
        <v>0</v>
      </c>
      <c r="E35" s="5">
        <v>0</v>
      </c>
      <c r="F35" s="53">
        <v>0</v>
      </c>
      <c r="G35" s="167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">
        <v>0</v>
      </c>
      <c r="N35" s="5">
        <v>0</v>
      </c>
      <c r="O35" s="4">
        <v>0</v>
      </c>
      <c r="P35" s="5">
        <v>0</v>
      </c>
      <c r="Q35" s="5">
        <v>0</v>
      </c>
      <c r="R35" s="5">
        <v>0</v>
      </c>
      <c r="S35" s="5">
        <v>0</v>
      </c>
      <c r="T35" s="33">
        <v>0</v>
      </c>
      <c r="U35" s="11">
        <f t="shared" si="0"/>
        <v>0</v>
      </c>
      <c r="V35" s="1"/>
      <c r="W35" s="1"/>
      <c r="X35" s="1"/>
      <c r="Y35" s="1"/>
      <c r="Z35" s="1"/>
      <c r="AA35" s="1"/>
    </row>
    <row r="36" spans="1:27" ht="16.5" thickBot="1">
      <c r="A36" s="143"/>
      <c r="B36" s="5" t="s">
        <v>234</v>
      </c>
      <c r="C36" s="4">
        <v>0</v>
      </c>
      <c r="D36" s="8">
        <v>0</v>
      </c>
      <c r="E36" s="6">
        <v>0</v>
      </c>
      <c r="F36" s="147">
        <v>0</v>
      </c>
      <c r="G36" s="168">
        <v>2.58</v>
      </c>
      <c r="H36" s="147">
        <v>9453</v>
      </c>
      <c r="I36" s="147">
        <v>3</v>
      </c>
      <c r="J36" s="147">
        <v>12544</v>
      </c>
      <c r="K36" s="147">
        <v>-29</v>
      </c>
      <c r="L36" s="147">
        <v>-130429</v>
      </c>
      <c r="M36" s="6">
        <v>42</v>
      </c>
      <c r="N36" s="6">
        <v>114720</v>
      </c>
      <c r="O36" s="4">
        <v>534</v>
      </c>
      <c r="P36" s="4">
        <v>69</v>
      </c>
      <c r="Q36" s="4">
        <v>35</v>
      </c>
      <c r="R36" s="4">
        <v>0</v>
      </c>
      <c r="S36" s="4">
        <v>0</v>
      </c>
      <c r="T36" s="169">
        <v>0</v>
      </c>
      <c r="U36" s="11">
        <f t="shared" si="0"/>
        <v>6926</v>
      </c>
      <c r="V36" s="1"/>
      <c r="W36" s="1"/>
      <c r="X36" s="1"/>
      <c r="Y36" s="1"/>
      <c r="Z36" s="1"/>
      <c r="AA36" s="1"/>
    </row>
    <row r="37" spans="1:27" ht="16.5" thickBot="1">
      <c r="A37" s="56"/>
      <c r="B37" s="12" t="s">
        <v>59</v>
      </c>
      <c r="C37" s="12">
        <f aca="true" t="shared" si="1" ref="C37:M37">SUM(C20:C36)</f>
        <v>14</v>
      </c>
      <c r="D37" s="12">
        <f t="shared" si="1"/>
        <v>638484</v>
      </c>
      <c r="E37" s="12">
        <f t="shared" si="1"/>
        <v>22</v>
      </c>
      <c r="F37" s="12">
        <f t="shared" si="1"/>
        <v>195803</v>
      </c>
      <c r="G37" s="12">
        <f t="shared" si="1"/>
        <v>24</v>
      </c>
      <c r="H37" s="12">
        <f t="shared" si="1"/>
        <v>87917</v>
      </c>
      <c r="I37" s="150">
        <f t="shared" si="1"/>
        <v>106</v>
      </c>
      <c r="J37" s="150">
        <f t="shared" si="1"/>
        <v>443220</v>
      </c>
      <c r="K37" s="150">
        <f t="shared" si="1"/>
        <v>327</v>
      </c>
      <c r="L37" s="150">
        <f t="shared" si="1"/>
        <v>1470686</v>
      </c>
      <c r="M37" s="150">
        <f t="shared" si="1"/>
        <v>316</v>
      </c>
      <c r="N37" s="13">
        <f aca="true" t="shared" si="2" ref="N37:U37">SUM(N20:N36)</f>
        <v>863124</v>
      </c>
      <c r="O37" s="12">
        <f t="shared" si="2"/>
        <v>314435</v>
      </c>
      <c r="P37" s="12">
        <f t="shared" si="2"/>
        <v>40748</v>
      </c>
      <c r="Q37" s="12">
        <f t="shared" si="2"/>
        <v>20374</v>
      </c>
      <c r="R37" s="12">
        <f t="shared" si="2"/>
        <v>0</v>
      </c>
      <c r="S37" s="12">
        <f t="shared" si="2"/>
        <v>0</v>
      </c>
      <c r="T37" s="12">
        <f t="shared" si="2"/>
        <v>0</v>
      </c>
      <c r="U37" s="12">
        <f t="shared" si="2"/>
        <v>4074791</v>
      </c>
      <c r="V37" s="1"/>
      <c r="W37" s="1"/>
      <c r="X37" s="1"/>
      <c r="Y37" s="1"/>
      <c r="Z37" s="1"/>
      <c r="AA37" s="1"/>
    </row>
    <row r="38" spans="1:27" ht="15.75">
      <c r="A38" s="8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1"/>
      <c r="W38" s="1"/>
      <c r="X38" s="1"/>
      <c r="Y38" s="1"/>
      <c r="Z38" s="1"/>
      <c r="AA38" s="1"/>
    </row>
    <row r="39" spans="1:27" ht="44.25" customHeight="1">
      <c r="A39" s="8"/>
      <c r="B39" s="193"/>
      <c r="C39" s="19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1"/>
      <c r="W39" s="1"/>
      <c r="X39" s="1"/>
      <c r="Y39" s="1"/>
      <c r="Z39" s="1"/>
      <c r="AA39" s="1"/>
    </row>
    <row r="40" spans="1:27" ht="16.5" thickBot="1">
      <c r="A40" s="8"/>
      <c r="B40" s="209" t="s">
        <v>79</v>
      </c>
      <c r="C40" s="209"/>
      <c r="D40" s="183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24"/>
      <c r="P40" s="24"/>
      <c r="Q40" s="24"/>
      <c r="R40" s="24"/>
      <c r="S40" s="24"/>
      <c r="T40" s="24"/>
      <c r="U40" s="24"/>
      <c r="V40" s="1"/>
      <c r="W40" s="1"/>
      <c r="X40" s="1"/>
      <c r="Y40" s="1"/>
      <c r="Z40" s="1"/>
      <c r="AA40" s="1"/>
    </row>
    <row r="41" spans="1:27" ht="19.5" customHeight="1" thickBot="1">
      <c r="A41" s="8"/>
      <c r="B41" s="157" t="s">
        <v>83</v>
      </c>
      <c r="C41" s="157"/>
      <c r="D41" s="182">
        <v>80660</v>
      </c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24"/>
      <c r="P41" s="24"/>
      <c r="Q41" s="24"/>
      <c r="R41" s="24"/>
      <c r="S41" s="24"/>
      <c r="T41" s="24"/>
      <c r="U41" s="24"/>
      <c r="V41" s="1"/>
      <c r="W41" s="1"/>
      <c r="X41" s="1"/>
      <c r="Y41" s="1"/>
      <c r="Z41" s="1"/>
      <c r="AA41" s="1"/>
    </row>
    <row r="42" spans="1:27" ht="16.5" thickBot="1">
      <c r="A42" s="8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24"/>
      <c r="P42" s="24"/>
      <c r="Q42" s="24"/>
      <c r="R42" s="24"/>
      <c r="S42" s="24"/>
      <c r="T42" s="24"/>
      <c r="U42" s="24"/>
      <c r="V42" s="1"/>
      <c r="W42" s="1"/>
      <c r="X42" s="1"/>
      <c r="Y42" s="1"/>
      <c r="Z42" s="1"/>
      <c r="AA42" s="1"/>
    </row>
    <row r="43" spans="1:27" ht="16.5" thickBot="1">
      <c r="A43" s="34" t="s">
        <v>1</v>
      </c>
      <c r="B43" s="122" t="s">
        <v>4</v>
      </c>
      <c r="C43" s="194" t="s">
        <v>105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6"/>
      <c r="O43" s="27"/>
      <c r="P43" s="222" t="s">
        <v>21</v>
      </c>
      <c r="Q43" s="198"/>
      <c r="R43" s="198"/>
      <c r="S43" s="223"/>
      <c r="T43" s="112"/>
      <c r="U43" s="7" t="s">
        <v>7</v>
      </c>
      <c r="V43" s="1"/>
      <c r="W43" s="1"/>
      <c r="X43" s="1"/>
      <c r="Y43" s="1"/>
      <c r="Z43" s="1"/>
      <c r="AA43" s="1"/>
    </row>
    <row r="44" spans="1:27" ht="15.75">
      <c r="A44" s="33" t="s">
        <v>2</v>
      </c>
      <c r="B44" s="4"/>
      <c r="C44" s="128" t="s">
        <v>5</v>
      </c>
      <c r="D44" s="128" t="s">
        <v>152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8"/>
      <c r="P44" s="27"/>
      <c r="Q44" s="27"/>
      <c r="R44" s="27"/>
      <c r="S44" s="27"/>
      <c r="T44" s="110"/>
      <c r="U44" s="69" t="s">
        <v>61</v>
      </c>
      <c r="V44" s="1"/>
      <c r="W44" s="1"/>
      <c r="X44" s="1"/>
      <c r="Y44" s="1"/>
      <c r="Z44" s="1"/>
      <c r="AA44" s="1"/>
    </row>
    <row r="45" spans="1:27" ht="15.75">
      <c r="A45" s="33" t="s">
        <v>3</v>
      </c>
      <c r="B45" s="4"/>
      <c r="C45" s="128" t="s">
        <v>6</v>
      </c>
      <c r="D45" s="128" t="s">
        <v>161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110"/>
      <c r="U45" s="69" t="s">
        <v>63</v>
      </c>
      <c r="V45" s="1"/>
      <c r="W45" s="1"/>
      <c r="X45" s="1"/>
      <c r="Y45" s="1"/>
      <c r="Z45" s="1"/>
      <c r="AA45" s="1"/>
    </row>
    <row r="46" spans="1:27" ht="10.5" customHeight="1" thickBot="1">
      <c r="A46" s="33"/>
      <c r="B46" s="4"/>
      <c r="C46" s="128"/>
      <c r="D46" s="17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110"/>
      <c r="U46" s="69" t="s">
        <v>62</v>
      </c>
      <c r="V46" s="1"/>
      <c r="W46" s="1"/>
      <c r="X46" s="1"/>
      <c r="Y46" s="1"/>
      <c r="Z46" s="1"/>
      <c r="AA46" s="1"/>
    </row>
    <row r="47" spans="1:27" ht="10.5" customHeight="1" thickBot="1">
      <c r="A47" s="5"/>
      <c r="B47" s="4"/>
      <c r="C47" s="4"/>
      <c r="D47" s="1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109"/>
      <c r="Q47" s="29"/>
      <c r="R47" s="29"/>
      <c r="S47" s="29"/>
      <c r="T47" s="111"/>
      <c r="U47" s="70"/>
      <c r="V47" s="1"/>
      <c r="W47" s="1"/>
      <c r="X47" s="1"/>
      <c r="Y47" s="1"/>
      <c r="Z47" s="1"/>
      <c r="AA47" s="1"/>
    </row>
    <row r="48" spans="1:27" ht="15.75" thickBot="1">
      <c r="A48" s="9">
        <v>1</v>
      </c>
      <c r="B48" s="122">
        <v>2</v>
      </c>
      <c r="C48" s="10">
        <v>3</v>
      </c>
      <c r="D48" s="10">
        <v>4</v>
      </c>
      <c r="E48" s="10">
        <v>5</v>
      </c>
      <c r="F48" s="10">
        <v>6</v>
      </c>
      <c r="G48" s="10">
        <v>7</v>
      </c>
      <c r="H48" s="10">
        <v>8</v>
      </c>
      <c r="I48" s="10">
        <v>9</v>
      </c>
      <c r="J48" s="10">
        <v>10</v>
      </c>
      <c r="K48" s="10">
        <v>11</v>
      </c>
      <c r="L48" s="10">
        <v>12</v>
      </c>
      <c r="M48" s="10">
        <v>13</v>
      </c>
      <c r="N48" s="10">
        <v>14</v>
      </c>
      <c r="O48" s="10">
        <v>15</v>
      </c>
      <c r="P48" s="10">
        <v>16</v>
      </c>
      <c r="Q48" s="71">
        <v>17</v>
      </c>
      <c r="R48" s="10">
        <v>18</v>
      </c>
      <c r="S48" s="71">
        <v>19</v>
      </c>
      <c r="T48" s="71">
        <v>20</v>
      </c>
      <c r="U48" s="9">
        <v>21</v>
      </c>
      <c r="V48" s="1"/>
      <c r="W48" s="1"/>
      <c r="X48" s="1"/>
      <c r="Y48" s="1"/>
      <c r="Z48" s="1"/>
      <c r="AA48" s="1"/>
    </row>
    <row r="49" spans="1:27" s="160" customFormat="1" ht="15.75">
      <c r="A49" s="53" t="s">
        <v>8</v>
      </c>
      <c r="B49" s="137" t="s">
        <v>191</v>
      </c>
      <c r="C49" s="4">
        <v>81</v>
      </c>
      <c r="D49" s="4">
        <v>16767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11">
        <f>D49+P49</f>
        <v>16767</v>
      </c>
      <c r="V49" s="1"/>
      <c r="W49" s="1"/>
      <c r="X49" s="1"/>
      <c r="Y49" s="1"/>
      <c r="Z49" s="1"/>
      <c r="AA49" s="1"/>
    </row>
    <row r="50" spans="1:27" ht="15.75">
      <c r="A50" s="123" t="s">
        <v>9</v>
      </c>
      <c r="B50" s="33" t="s">
        <v>192</v>
      </c>
      <c r="C50" s="36">
        <v>43</v>
      </c>
      <c r="D50" s="36">
        <v>8901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11">
        <f aca="true" t="shared" si="3" ref="U50:U64">D50+P50</f>
        <v>8901</v>
      </c>
      <c r="V50" s="1"/>
      <c r="W50" s="1"/>
      <c r="X50" s="1"/>
      <c r="Y50" s="1"/>
      <c r="Z50" s="1"/>
      <c r="AA50" s="1"/>
    </row>
    <row r="51" spans="1:27" ht="15.75">
      <c r="A51" s="123" t="s">
        <v>10</v>
      </c>
      <c r="B51" s="33" t="s">
        <v>193</v>
      </c>
      <c r="C51" s="36">
        <v>74</v>
      </c>
      <c r="D51" s="36">
        <v>15318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11">
        <f t="shared" si="3"/>
        <v>15318</v>
      </c>
      <c r="V51" s="1"/>
      <c r="W51" s="1"/>
      <c r="X51" s="1"/>
      <c r="Y51" s="1"/>
      <c r="Z51" s="1"/>
      <c r="AA51" s="1"/>
    </row>
    <row r="52" spans="1:27" ht="15.75">
      <c r="A52" s="123" t="s">
        <v>11</v>
      </c>
      <c r="B52" s="33" t="s">
        <v>194</v>
      </c>
      <c r="C52" s="36">
        <v>32</v>
      </c>
      <c r="D52" s="36">
        <v>6624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11">
        <f t="shared" si="3"/>
        <v>6624</v>
      </c>
      <c r="V52" s="1"/>
      <c r="W52" s="1"/>
      <c r="X52" s="1"/>
      <c r="Y52" s="1"/>
      <c r="Z52" s="1"/>
      <c r="AA52" s="1"/>
    </row>
    <row r="53" spans="1:27" ht="15.75">
      <c r="A53" s="123" t="s">
        <v>12</v>
      </c>
      <c r="B53" s="33" t="s">
        <v>195</v>
      </c>
      <c r="C53" s="36">
        <v>27</v>
      </c>
      <c r="D53" s="36">
        <v>5589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11">
        <f t="shared" si="3"/>
        <v>5589</v>
      </c>
      <c r="V53" s="1"/>
      <c r="W53" s="1"/>
      <c r="X53" s="1"/>
      <c r="Y53" s="1"/>
      <c r="Z53" s="1"/>
      <c r="AA53" s="1"/>
    </row>
    <row r="54" spans="1:27" ht="15.75">
      <c r="A54" s="123" t="s">
        <v>13</v>
      </c>
      <c r="B54" s="33" t="s">
        <v>196</v>
      </c>
      <c r="C54" s="36">
        <v>32</v>
      </c>
      <c r="D54" s="36">
        <v>6624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11">
        <f t="shared" si="3"/>
        <v>6624</v>
      </c>
      <c r="V54" s="1"/>
      <c r="W54" s="1"/>
      <c r="X54" s="1"/>
      <c r="Y54" s="1"/>
      <c r="Z54" s="1"/>
      <c r="AA54" s="1"/>
    </row>
    <row r="55" spans="1:27" ht="15.75">
      <c r="A55" s="123" t="s">
        <v>14</v>
      </c>
      <c r="B55" s="33" t="s">
        <v>197</v>
      </c>
      <c r="C55" s="36">
        <v>66</v>
      </c>
      <c r="D55" s="36">
        <v>13662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11">
        <f t="shared" si="3"/>
        <v>13662</v>
      </c>
      <c r="V55" s="1"/>
      <c r="W55" s="1"/>
      <c r="X55" s="1"/>
      <c r="Y55" s="1"/>
      <c r="Z55" s="1"/>
      <c r="AA55" s="1"/>
    </row>
    <row r="56" spans="1:27" ht="15.75">
      <c r="A56" s="123" t="s">
        <v>15</v>
      </c>
      <c r="B56" s="33" t="s">
        <v>198</v>
      </c>
      <c r="C56" s="36">
        <v>32</v>
      </c>
      <c r="D56" s="36">
        <v>6624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11">
        <f t="shared" si="3"/>
        <v>6624</v>
      </c>
      <c r="V56" s="1"/>
      <c r="W56" s="1"/>
      <c r="X56" s="1"/>
      <c r="Y56" s="1"/>
      <c r="Z56" s="1"/>
      <c r="AA56" s="1"/>
    </row>
    <row r="57" spans="1:27" ht="15.75">
      <c r="A57" s="125" t="s">
        <v>37</v>
      </c>
      <c r="B57" s="33" t="s">
        <v>199</v>
      </c>
      <c r="C57" s="36">
        <v>20</v>
      </c>
      <c r="D57" s="36">
        <v>4140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11">
        <f t="shared" si="3"/>
        <v>4140</v>
      </c>
      <c r="V57" s="1"/>
      <c r="W57" s="1"/>
      <c r="X57" s="1"/>
      <c r="Y57" s="1"/>
      <c r="Z57" s="1"/>
      <c r="AA57" s="1"/>
    </row>
    <row r="58" spans="1:27" ht="15.75">
      <c r="A58" s="125" t="s">
        <v>39</v>
      </c>
      <c r="B58" s="33" t="s">
        <v>200</v>
      </c>
      <c r="C58" s="36">
        <v>64</v>
      </c>
      <c r="D58" s="36">
        <v>13248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11">
        <f t="shared" si="3"/>
        <v>13248</v>
      </c>
      <c r="V58" s="1"/>
      <c r="W58" s="1"/>
      <c r="X58" s="1"/>
      <c r="Y58" s="1"/>
      <c r="Z58" s="1"/>
      <c r="AA58" s="1"/>
    </row>
    <row r="59" spans="1:27" ht="15.75">
      <c r="A59" s="125">
        <v>11</v>
      </c>
      <c r="B59" s="33" t="s">
        <v>201</v>
      </c>
      <c r="C59" s="36">
        <v>80</v>
      </c>
      <c r="D59" s="36">
        <v>16560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11">
        <f t="shared" si="3"/>
        <v>16560</v>
      </c>
      <c r="V59" s="1"/>
      <c r="W59" s="1"/>
      <c r="X59" s="1"/>
      <c r="Y59" s="1"/>
      <c r="Z59" s="1"/>
      <c r="AA59" s="1"/>
    </row>
    <row r="60" spans="1:27" ht="15.75">
      <c r="A60" s="125" t="s">
        <v>42</v>
      </c>
      <c r="B60" s="33" t="s">
        <v>202</v>
      </c>
      <c r="C60" s="36">
        <v>49</v>
      </c>
      <c r="D60" s="36">
        <v>10143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11">
        <f t="shared" si="3"/>
        <v>10143</v>
      </c>
      <c r="V60" s="1"/>
      <c r="W60" s="1"/>
      <c r="X60" s="1"/>
      <c r="Y60" s="1"/>
      <c r="Z60" s="1"/>
      <c r="AA60" s="1"/>
    </row>
    <row r="61" spans="1:27" ht="15.75">
      <c r="A61" s="125">
        <v>13</v>
      </c>
      <c r="B61" s="33" t="s">
        <v>203</v>
      </c>
      <c r="C61" s="36">
        <v>7</v>
      </c>
      <c r="D61" s="36">
        <v>1449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11">
        <f t="shared" si="3"/>
        <v>1449</v>
      </c>
      <c r="V61" s="1"/>
      <c r="W61" s="1"/>
      <c r="X61" s="1"/>
      <c r="Y61" s="1"/>
      <c r="Z61" s="1"/>
      <c r="AA61" s="1"/>
    </row>
    <row r="62" spans="1:27" ht="15.75">
      <c r="A62" s="125" t="s">
        <v>45</v>
      </c>
      <c r="B62" s="33" t="s">
        <v>204</v>
      </c>
      <c r="C62" s="36">
        <v>7</v>
      </c>
      <c r="D62" s="36">
        <v>4761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11">
        <f t="shared" si="3"/>
        <v>4761</v>
      </c>
      <c r="V62" s="1"/>
      <c r="W62" s="1"/>
      <c r="X62" s="1"/>
      <c r="Y62" s="1"/>
      <c r="Z62" s="1"/>
      <c r="AA62" s="1"/>
    </row>
    <row r="63" spans="1:27" ht="15.75">
      <c r="A63" s="125" t="s">
        <v>47</v>
      </c>
      <c r="B63" s="5" t="s">
        <v>229</v>
      </c>
      <c r="C63" s="36">
        <v>0</v>
      </c>
      <c r="D63" s="36">
        <f>C63*185</f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11">
        <f t="shared" si="3"/>
        <v>0</v>
      </c>
      <c r="V63" s="1"/>
      <c r="W63" s="1"/>
      <c r="X63" s="1"/>
      <c r="Y63" s="1"/>
      <c r="Z63" s="1"/>
      <c r="AA63" s="1"/>
    </row>
    <row r="64" spans="1:27" ht="15.75">
      <c r="A64" s="124"/>
      <c r="B64" s="5" t="s">
        <v>233</v>
      </c>
      <c r="C64" s="36">
        <v>0</v>
      </c>
      <c r="D64" s="36">
        <f>C64*185</f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11">
        <f t="shared" si="3"/>
        <v>0</v>
      </c>
      <c r="V64" s="1"/>
      <c r="W64" s="1"/>
      <c r="X64" s="1"/>
      <c r="Y64" s="1"/>
      <c r="Z64" s="1"/>
      <c r="AA64" s="1"/>
    </row>
    <row r="65" spans="1:27" ht="16.5" thickBot="1">
      <c r="A65" s="124"/>
      <c r="B65" s="5" t="s">
        <v>234</v>
      </c>
      <c r="C65" s="36">
        <v>13</v>
      </c>
      <c r="D65" s="36">
        <f>C65*207</f>
        <v>2691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11">
        <v>2691</v>
      </c>
      <c r="V65" s="1"/>
      <c r="W65" s="1"/>
      <c r="X65" s="1"/>
      <c r="Y65" s="1"/>
      <c r="Z65" s="1"/>
      <c r="AA65" s="1"/>
    </row>
    <row r="66" spans="1:27" ht="16.5" thickBot="1">
      <c r="A66" s="48"/>
      <c r="B66" s="12" t="s">
        <v>59</v>
      </c>
      <c r="C66" s="12">
        <f>SUM(C49:C65)</f>
        <v>627</v>
      </c>
      <c r="D66" s="12">
        <f>SUM(D49:D65)</f>
        <v>133101</v>
      </c>
      <c r="E66" s="12">
        <f aca="true" t="shared" si="4" ref="E66:O66">SUM(E49:E65)</f>
        <v>0</v>
      </c>
      <c r="F66" s="12">
        <f t="shared" si="4"/>
        <v>0</v>
      </c>
      <c r="G66" s="12">
        <f t="shared" si="4"/>
        <v>0</v>
      </c>
      <c r="H66" s="12">
        <f t="shared" si="4"/>
        <v>0</v>
      </c>
      <c r="I66" s="12">
        <f t="shared" si="4"/>
        <v>0</v>
      </c>
      <c r="J66" s="12">
        <f t="shared" si="4"/>
        <v>0</v>
      </c>
      <c r="K66" s="12">
        <f t="shared" si="4"/>
        <v>0</v>
      </c>
      <c r="L66" s="12">
        <f t="shared" si="4"/>
        <v>0</v>
      </c>
      <c r="M66" s="12">
        <f t="shared" si="4"/>
        <v>0</v>
      </c>
      <c r="N66" s="12">
        <f t="shared" si="4"/>
        <v>0</v>
      </c>
      <c r="O66" s="12">
        <f t="shared" si="4"/>
        <v>0</v>
      </c>
      <c r="P66" s="12">
        <f>SUM(P49:P59)</f>
        <v>0</v>
      </c>
      <c r="Q66" s="12">
        <v>0</v>
      </c>
      <c r="R66" s="12">
        <v>0</v>
      </c>
      <c r="S66" s="12"/>
      <c r="T66" s="12">
        <f>SUM(T49:T65)</f>
        <v>0</v>
      </c>
      <c r="U66" s="12">
        <f>SUM(U49:U65)</f>
        <v>133101</v>
      </c>
      <c r="V66" s="1"/>
      <c r="W66" s="1"/>
      <c r="X66" s="1"/>
      <c r="Y66" s="1"/>
      <c r="Z66" s="1"/>
      <c r="AA66" s="1"/>
    </row>
    <row r="67" spans="1:27" ht="15.75">
      <c r="A67" s="8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1"/>
      <c r="W67" s="1"/>
      <c r="X67" s="1"/>
      <c r="Y67" s="1"/>
      <c r="Z67" s="1"/>
      <c r="AA67" s="1"/>
    </row>
    <row r="68" spans="1:27" ht="15.75">
      <c r="A68" s="8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1"/>
      <c r="W68" s="1"/>
      <c r="X68" s="1"/>
      <c r="Y68" s="1"/>
      <c r="Z68" s="1"/>
      <c r="AA68" s="1"/>
    </row>
    <row r="69" spans="1:27" ht="15.75">
      <c r="A69" s="8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1"/>
      <c r="W69" s="1"/>
      <c r="X69" s="1"/>
      <c r="Y69" s="1"/>
      <c r="Z69" s="1"/>
      <c r="AA69" s="1"/>
    </row>
    <row r="70" spans="1:27" ht="15.75">
      <c r="A70" s="8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1"/>
      <c r="W70" s="1"/>
      <c r="X70" s="1"/>
      <c r="Y70" s="1"/>
      <c r="Z70" s="1"/>
      <c r="AA70" s="1"/>
    </row>
    <row r="71" spans="1:27" ht="15.75">
      <c r="A71" s="8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1"/>
      <c r="W71" s="1"/>
      <c r="X71" s="1"/>
      <c r="Y71" s="1"/>
      <c r="Z71" s="1"/>
      <c r="AA71" s="1"/>
    </row>
    <row r="72" spans="1:27" ht="15.75">
      <c r="A72" s="8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1"/>
      <c r="W72" s="1"/>
      <c r="X72" s="1"/>
      <c r="Y72" s="1"/>
      <c r="Z72" s="1"/>
      <c r="AA72" s="1"/>
    </row>
    <row r="73" spans="1:27" ht="15.75">
      <c r="A73" s="8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1"/>
      <c r="W73" s="1"/>
      <c r="X73" s="1"/>
      <c r="Y73" s="1"/>
      <c r="Z73" s="1"/>
      <c r="AA73" s="1"/>
    </row>
    <row r="74" spans="1:27" ht="15.75">
      <c r="A74" s="8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1"/>
      <c r="W74" s="1"/>
      <c r="X74" s="1"/>
      <c r="Y74" s="1"/>
      <c r="Z74" s="1"/>
      <c r="AA74" s="1"/>
    </row>
    <row r="75" spans="1:27" ht="15.75">
      <c r="A75" s="8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1"/>
      <c r="W75" s="1"/>
      <c r="X75" s="1"/>
      <c r="Y75" s="1"/>
      <c r="Z75" s="1"/>
      <c r="AA75" s="1"/>
    </row>
    <row r="76" spans="1:27" ht="15.75">
      <c r="A76" s="8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1"/>
      <c r="W76" s="1"/>
      <c r="X76" s="1"/>
      <c r="Y76" s="1"/>
      <c r="Z76" s="1"/>
      <c r="AA76" s="1"/>
    </row>
    <row r="77" spans="1:27" ht="15.75">
      <c r="A77" s="8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1"/>
      <c r="W77" s="1"/>
      <c r="X77" s="1"/>
      <c r="Y77" s="1"/>
      <c r="Z77" s="1"/>
      <c r="AA77" s="1"/>
    </row>
    <row r="78" spans="1:27" ht="15.75">
      <c r="A78" s="8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1"/>
      <c r="W78" s="1"/>
      <c r="X78" s="1"/>
      <c r="Y78" s="1"/>
      <c r="Z78" s="1"/>
      <c r="AA78" s="1"/>
    </row>
    <row r="79" spans="1:27" ht="15.75">
      <c r="A79" s="8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1"/>
      <c r="W79" s="1"/>
      <c r="X79" s="1"/>
      <c r="Y79" s="1"/>
      <c r="Z79" s="1"/>
      <c r="AA79" s="1"/>
    </row>
    <row r="80" spans="1:27" ht="15.75">
      <c r="A80" s="8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1"/>
      <c r="W80" s="1"/>
      <c r="X80" s="1"/>
      <c r="Y80" s="1"/>
      <c r="Z80" s="1"/>
      <c r="AA80" s="1"/>
    </row>
    <row r="81" spans="1:27" ht="15.75">
      <c r="A81" s="8"/>
      <c r="B81" s="157"/>
      <c r="C81" s="157"/>
      <c r="D81" s="158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1"/>
      <c r="W81" s="1"/>
      <c r="X81" s="1"/>
      <c r="Y81" s="1"/>
      <c r="Z81" s="1"/>
      <c r="AA81" s="1"/>
    </row>
    <row r="82" spans="1:27" ht="16.5" thickBot="1">
      <c r="A82" s="8"/>
      <c r="B82" s="62" t="s">
        <v>225</v>
      </c>
      <c r="C82" s="62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1"/>
      <c r="W82" s="1"/>
      <c r="X82" s="1"/>
      <c r="Y82" s="1"/>
      <c r="Z82" s="1"/>
      <c r="AA82" s="1"/>
    </row>
    <row r="83" spans="1:27" ht="16.5" thickBot="1">
      <c r="A83" s="8"/>
      <c r="B83" s="24" t="s">
        <v>218</v>
      </c>
      <c r="C83" s="24"/>
      <c r="D83" s="18">
        <v>900000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1"/>
      <c r="W83" s="1"/>
      <c r="X83" s="1"/>
      <c r="Y83" s="1"/>
      <c r="Z83" s="1"/>
      <c r="AA83" s="1"/>
    </row>
    <row r="84" spans="1:27" ht="16.5" thickBot="1">
      <c r="A84" s="8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1"/>
      <c r="W84" s="1"/>
      <c r="X84" s="1"/>
      <c r="Y84" s="1"/>
      <c r="Z84" s="1"/>
      <c r="AA84" s="1"/>
    </row>
    <row r="85" spans="1:27" ht="16.5" thickBot="1">
      <c r="A85" s="137" t="s">
        <v>1</v>
      </c>
      <c r="B85" s="122" t="s">
        <v>4</v>
      </c>
      <c r="C85" s="194" t="s">
        <v>105</v>
      </c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6"/>
      <c r="O85" s="27"/>
      <c r="P85" s="21"/>
      <c r="Q85" s="21"/>
      <c r="R85" s="74"/>
      <c r="S85" s="112"/>
      <c r="T85" s="112"/>
      <c r="U85" s="7" t="s">
        <v>7</v>
      </c>
      <c r="V85" s="1"/>
      <c r="W85" s="1"/>
      <c r="X85" s="1"/>
      <c r="Y85" s="1"/>
      <c r="Z85" s="1"/>
      <c r="AA85" s="1"/>
    </row>
    <row r="86" spans="1:27" ht="15.75">
      <c r="A86" s="5" t="s">
        <v>2</v>
      </c>
      <c r="B86" s="4"/>
      <c r="C86" s="100" t="s">
        <v>5</v>
      </c>
      <c r="D86" s="128" t="s">
        <v>174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8"/>
      <c r="P86" s="22"/>
      <c r="Q86" s="22"/>
      <c r="R86" s="75"/>
      <c r="S86" s="110"/>
      <c r="T86" s="110"/>
      <c r="U86" s="69" t="s">
        <v>61</v>
      </c>
      <c r="V86" s="1"/>
      <c r="W86" s="1"/>
      <c r="X86" s="1"/>
      <c r="Y86" s="1"/>
      <c r="Z86" s="1"/>
      <c r="AA86" s="1"/>
    </row>
    <row r="87" spans="1:27" ht="15.75">
      <c r="A87" s="5" t="s">
        <v>3</v>
      </c>
      <c r="B87" s="4"/>
      <c r="C87" s="128" t="s">
        <v>6</v>
      </c>
      <c r="D87" s="128" t="s">
        <v>58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2"/>
      <c r="Q87" s="22"/>
      <c r="R87" s="75"/>
      <c r="S87" s="110"/>
      <c r="T87" s="110"/>
      <c r="U87" s="69" t="s">
        <v>63</v>
      </c>
      <c r="V87" s="1"/>
      <c r="W87" s="1"/>
      <c r="X87" s="1"/>
      <c r="Y87" s="1"/>
      <c r="Z87" s="1"/>
      <c r="AA87" s="1"/>
    </row>
    <row r="88" spans="1:27" ht="15.75">
      <c r="A88" s="5"/>
      <c r="B88" s="4"/>
      <c r="C88" s="128"/>
      <c r="D88" s="17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2"/>
      <c r="Q88" s="22"/>
      <c r="R88" s="75"/>
      <c r="S88" s="110"/>
      <c r="T88" s="110"/>
      <c r="U88" s="69" t="s">
        <v>62</v>
      </c>
      <c r="V88" s="1"/>
      <c r="W88" s="1"/>
      <c r="X88" s="1"/>
      <c r="Y88" s="1"/>
      <c r="Z88" s="1"/>
      <c r="AA88" s="1"/>
    </row>
    <row r="89" spans="1:27" ht="16.5" thickBot="1">
      <c r="A89" s="5"/>
      <c r="B89" s="4"/>
      <c r="C89" s="128"/>
      <c r="D89" s="6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3"/>
      <c r="Q89" s="23"/>
      <c r="R89" s="76"/>
      <c r="S89" s="111"/>
      <c r="T89" s="111"/>
      <c r="U89" s="70"/>
      <c r="V89" s="1"/>
      <c r="W89" s="1"/>
      <c r="X89" s="1"/>
      <c r="Y89" s="1"/>
      <c r="Z89" s="1"/>
      <c r="AA89" s="1"/>
    </row>
    <row r="90" spans="1:27" ht="15.75" thickBot="1">
      <c r="A90" s="9">
        <v>1</v>
      </c>
      <c r="B90" s="10">
        <v>2</v>
      </c>
      <c r="C90" s="10">
        <v>3</v>
      </c>
      <c r="D90" s="10">
        <v>4</v>
      </c>
      <c r="E90" s="10">
        <v>5</v>
      </c>
      <c r="F90" s="10">
        <v>6</v>
      </c>
      <c r="G90" s="10">
        <v>7</v>
      </c>
      <c r="H90" s="10">
        <v>8</v>
      </c>
      <c r="I90" s="10">
        <v>9</v>
      </c>
      <c r="J90" s="10">
        <v>10</v>
      </c>
      <c r="K90" s="10">
        <v>11</v>
      </c>
      <c r="L90" s="10">
        <v>12</v>
      </c>
      <c r="M90" s="10">
        <v>13</v>
      </c>
      <c r="N90" s="10">
        <v>14</v>
      </c>
      <c r="O90" s="10">
        <v>15</v>
      </c>
      <c r="P90" s="10">
        <v>16</v>
      </c>
      <c r="Q90" s="71">
        <v>17</v>
      </c>
      <c r="R90" s="10">
        <v>18</v>
      </c>
      <c r="S90" s="71">
        <v>19</v>
      </c>
      <c r="T90" s="71">
        <v>20</v>
      </c>
      <c r="U90" s="9">
        <v>21</v>
      </c>
      <c r="V90" s="1"/>
      <c r="W90" s="1"/>
      <c r="X90" s="1"/>
      <c r="Y90" s="1"/>
      <c r="Z90" s="1"/>
      <c r="AA90" s="1"/>
    </row>
    <row r="91" spans="1:27" ht="15">
      <c r="A91" s="53" t="s">
        <v>8</v>
      </c>
      <c r="B91" s="137" t="s">
        <v>191</v>
      </c>
      <c r="C91" s="184">
        <v>94</v>
      </c>
      <c r="D91" s="184">
        <f>C91*1125</f>
        <v>105750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41">
        <v>0</v>
      </c>
      <c r="U91" s="36">
        <f>D91</f>
        <v>105750</v>
      </c>
      <c r="V91" s="1"/>
      <c r="W91" s="1"/>
      <c r="X91" s="1"/>
      <c r="Y91" s="1"/>
      <c r="Z91" s="1"/>
      <c r="AA91" s="1"/>
    </row>
    <row r="92" spans="1:27" ht="15">
      <c r="A92" s="53" t="s">
        <v>9</v>
      </c>
      <c r="B92" s="5" t="s">
        <v>192</v>
      </c>
      <c r="C92" s="184">
        <v>57</v>
      </c>
      <c r="D92" s="184">
        <f aca="true" t="shared" si="5" ref="D92:D107">C92*1125</f>
        <v>64125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41">
        <v>0</v>
      </c>
      <c r="U92" s="36">
        <f aca="true" t="shared" si="6" ref="U92:U106">D92</f>
        <v>64125</v>
      </c>
      <c r="V92" s="1"/>
      <c r="W92" s="1"/>
      <c r="X92" s="1"/>
      <c r="Y92" s="1"/>
      <c r="Z92" s="1"/>
      <c r="AA92" s="1"/>
    </row>
    <row r="93" spans="1:27" ht="15">
      <c r="A93" s="53" t="s">
        <v>10</v>
      </c>
      <c r="B93" s="5" t="s">
        <v>193</v>
      </c>
      <c r="C93" s="184">
        <v>83</v>
      </c>
      <c r="D93" s="184">
        <f t="shared" si="5"/>
        <v>93375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41">
        <v>0</v>
      </c>
      <c r="U93" s="36">
        <f t="shared" si="6"/>
        <v>93375</v>
      </c>
      <c r="V93" s="1"/>
      <c r="W93" s="1"/>
      <c r="X93" s="1"/>
      <c r="Y93" s="1"/>
      <c r="Z93" s="1"/>
      <c r="AA93" s="1"/>
    </row>
    <row r="94" spans="1:27" ht="15">
      <c r="A94" s="53" t="s">
        <v>11</v>
      </c>
      <c r="B94" s="5" t="s">
        <v>194</v>
      </c>
      <c r="C94" s="184">
        <v>38</v>
      </c>
      <c r="D94" s="184">
        <f t="shared" si="5"/>
        <v>42750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41">
        <v>0</v>
      </c>
      <c r="U94" s="36">
        <f t="shared" si="6"/>
        <v>42750</v>
      </c>
      <c r="V94" s="1"/>
      <c r="W94" s="1"/>
      <c r="X94" s="1"/>
      <c r="Y94" s="1"/>
      <c r="Z94" s="1"/>
      <c r="AA94" s="1"/>
    </row>
    <row r="95" spans="1:27" ht="15">
      <c r="A95" s="53" t="s">
        <v>12</v>
      </c>
      <c r="B95" s="5" t="s">
        <v>195</v>
      </c>
      <c r="C95" s="184">
        <v>36</v>
      </c>
      <c r="D95" s="184">
        <f t="shared" si="5"/>
        <v>40500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41">
        <v>0</v>
      </c>
      <c r="U95" s="36">
        <f t="shared" si="6"/>
        <v>40500</v>
      </c>
      <c r="V95" s="1"/>
      <c r="W95" s="1"/>
      <c r="X95" s="1"/>
      <c r="Y95" s="1"/>
      <c r="Z95" s="1"/>
      <c r="AA95" s="1"/>
    </row>
    <row r="96" spans="1:27" ht="15">
      <c r="A96" s="53" t="s">
        <v>13</v>
      </c>
      <c r="B96" s="5" t="s">
        <v>196</v>
      </c>
      <c r="C96" s="184">
        <v>38</v>
      </c>
      <c r="D96" s="184">
        <f t="shared" si="5"/>
        <v>42750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41">
        <v>0</v>
      </c>
      <c r="U96" s="36">
        <f t="shared" si="6"/>
        <v>42750</v>
      </c>
      <c r="V96" s="1"/>
      <c r="W96" s="1"/>
      <c r="X96" s="1"/>
      <c r="Y96" s="1"/>
      <c r="Z96" s="1"/>
      <c r="AA96" s="1"/>
    </row>
    <row r="97" spans="1:27" ht="15">
      <c r="A97" s="53" t="s">
        <v>14</v>
      </c>
      <c r="B97" s="5" t="s">
        <v>197</v>
      </c>
      <c r="C97" s="184">
        <v>75</v>
      </c>
      <c r="D97" s="184">
        <f t="shared" si="5"/>
        <v>84375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41">
        <v>0</v>
      </c>
      <c r="U97" s="36">
        <f t="shared" si="6"/>
        <v>84375</v>
      </c>
      <c r="V97" s="1"/>
      <c r="W97" s="1"/>
      <c r="X97" s="1"/>
      <c r="Y97" s="1"/>
      <c r="Z97" s="1"/>
      <c r="AA97" s="1"/>
    </row>
    <row r="98" spans="1:27" ht="15">
      <c r="A98" s="53" t="s">
        <v>15</v>
      </c>
      <c r="B98" s="5" t="s">
        <v>198</v>
      </c>
      <c r="C98" s="184">
        <v>37</v>
      </c>
      <c r="D98" s="184">
        <f t="shared" si="5"/>
        <v>41625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41">
        <v>0</v>
      </c>
      <c r="U98" s="36">
        <f t="shared" si="6"/>
        <v>41625</v>
      </c>
      <c r="V98" s="1"/>
      <c r="W98" s="1"/>
      <c r="X98" s="1"/>
      <c r="Y98" s="1"/>
      <c r="Z98" s="1"/>
      <c r="AA98" s="1"/>
    </row>
    <row r="99" spans="1:27" ht="15">
      <c r="A99" s="53" t="s">
        <v>37</v>
      </c>
      <c r="B99" s="5" t="s">
        <v>199</v>
      </c>
      <c r="C99" s="184">
        <v>22</v>
      </c>
      <c r="D99" s="184">
        <f t="shared" si="5"/>
        <v>24750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41">
        <v>0</v>
      </c>
      <c r="U99" s="36">
        <f t="shared" si="6"/>
        <v>24750</v>
      </c>
      <c r="V99" s="1"/>
      <c r="W99" s="1"/>
      <c r="X99" s="1"/>
      <c r="Y99" s="1"/>
      <c r="Z99" s="1"/>
      <c r="AA99" s="1"/>
    </row>
    <row r="100" spans="1:27" ht="15">
      <c r="A100" s="53" t="s">
        <v>17</v>
      </c>
      <c r="B100" s="5" t="s">
        <v>200</v>
      </c>
      <c r="C100" s="184">
        <v>68</v>
      </c>
      <c r="D100" s="184">
        <f t="shared" si="5"/>
        <v>76500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41">
        <v>0</v>
      </c>
      <c r="U100" s="36">
        <f t="shared" si="6"/>
        <v>76500</v>
      </c>
      <c r="V100" s="1"/>
      <c r="W100" s="1"/>
      <c r="X100" s="1"/>
      <c r="Y100" s="1"/>
      <c r="Z100" s="1"/>
      <c r="AA100" s="1"/>
    </row>
    <row r="101" spans="1:27" ht="15">
      <c r="A101" s="53" t="s">
        <v>18</v>
      </c>
      <c r="B101" s="5" t="s">
        <v>201</v>
      </c>
      <c r="C101" s="184">
        <v>86</v>
      </c>
      <c r="D101" s="184">
        <f t="shared" si="5"/>
        <v>96750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41">
        <v>0</v>
      </c>
      <c r="U101" s="36">
        <f t="shared" si="6"/>
        <v>96750</v>
      </c>
      <c r="V101" s="1"/>
      <c r="W101" s="1"/>
      <c r="X101" s="1"/>
      <c r="Y101" s="1"/>
      <c r="Z101" s="1"/>
      <c r="AA101" s="1"/>
    </row>
    <row r="102" spans="1:27" ht="15">
      <c r="A102" s="143" t="s">
        <v>42</v>
      </c>
      <c r="B102" s="5" t="s">
        <v>202</v>
      </c>
      <c r="C102" s="184">
        <v>55</v>
      </c>
      <c r="D102" s="184">
        <f t="shared" si="5"/>
        <v>61875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41">
        <v>0</v>
      </c>
      <c r="U102" s="36">
        <f t="shared" si="6"/>
        <v>61875</v>
      </c>
      <c r="V102" s="1"/>
      <c r="W102" s="1"/>
      <c r="X102" s="1"/>
      <c r="Y102" s="1"/>
      <c r="Z102" s="1"/>
      <c r="AA102" s="1"/>
    </row>
    <row r="103" spans="1:27" ht="15">
      <c r="A103" s="143" t="s">
        <v>43</v>
      </c>
      <c r="B103" s="5" t="s">
        <v>203</v>
      </c>
      <c r="C103" s="184">
        <v>16</v>
      </c>
      <c r="D103" s="184">
        <f t="shared" si="5"/>
        <v>18000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41">
        <v>0</v>
      </c>
      <c r="U103" s="36">
        <f t="shared" si="6"/>
        <v>18000</v>
      </c>
      <c r="V103" s="1"/>
      <c r="W103" s="1"/>
      <c r="X103" s="1"/>
      <c r="Y103" s="1"/>
      <c r="Z103" s="1"/>
      <c r="AA103" s="1"/>
    </row>
    <row r="104" spans="1:27" ht="15">
      <c r="A104" s="143" t="s">
        <v>45</v>
      </c>
      <c r="B104" s="5" t="s">
        <v>204</v>
      </c>
      <c r="C104" s="184">
        <v>28</v>
      </c>
      <c r="D104" s="184">
        <f t="shared" si="5"/>
        <v>31500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41">
        <v>0</v>
      </c>
      <c r="U104" s="36">
        <f t="shared" si="6"/>
        <v>31500</v>
      </c>
      <c r="V104" s="1"/>
      <c r="W104" s="1"/>
      <c r="X104" s="1"/>
      <c r="Y104" s="1"/>
      <c r="Z104" s="1"/>
      <c r="AA104" s="1"/>
    </row>
    <row r="105" spans="1:27" ht="15">
      <c r="A105" s="143" t="s">
        <v>47</v>
      </c>
      <c r="B105" s="5" t="s">
        <v>229</v>
      </c>
      <c r="C105" s="184"/>
      <c r="D105" s="184">
        <f t="shared" si="5"/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41">
        <v>0</v>
      </c>
      <c r="U105" s="36">
        <f t="shared" si="6"/>
        <v>0</v>
      </c>
      <c r="V105" s="1"/>
      <c r="W105" s="1"/>
      <c r="X105" s="1"/>
      <c r="Y105" s="1"/>
      <c r="Z105" s="1"/>
      <c r="AA105" s="1"/>
    </row>
    <row r="106" spans="1:27" ht="15">
      <c r="A106" s="143"/>
      <c r="B106" s="5" t="s">
        <v>233</v>
      </c>
      <c r="C106" s="184"/>
      <c r="D106" s="184">
        <f t="shared" si="5"/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41">
        <v>0</v>
      </c>
      <c r="U106" s="36">
        <f t="shared" si="6"/>
        <v>0</v>
      </c>
      <c r="V106" s="1"/>
      <c r="W106" s="1"/>
      <c r="X106" s="1"/>
      <c r="Y106" s="1"/>
      <c r="Z106" s="1"/>
      <c r="AA106" s="1"/>
    </row>
    <row r="107" spans="1:27" ht="15.75" thickBot="1">
      <c r="A107" s="143"/>
      <c r="B107" s="5" t="s">
        <v>234</v>
      </c>
      <c r="C107" s="185">
        <v>67</v>
      </c>
      <c r="D107" s="184">
        <f t="shared" si="5"/>
        <v>75375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41">
        <v>0</v>
      </c>
      <c r="U107" s="36">
        <v>75375</v>
      </c>
      <c r="V107" s="1"/>
      <c r="W107" s="1"/>
      <c r="X107" s="1"/>
      <c r="Y107" s="1"/>
      <c r="Z107" s="1"/>
      <c r="AA107" s="1"/>
    </row>
    <row r="108" spans="1:27" s="160" customFormat="1" ht="16.5" thickBot="1">
      <c r="A108" s="48"/>
      <c r="B108" s="12"/>
      <c r="C108" s="18">
        <f>SUM(C91:C107)</f>
        <v>800</v>
      </c>
      <c r="D108" s="159">
        <f>SUM(D91:D107)</f>
        <v>900000</v>
      </c>
      <c r="E108" s="159">
        <f aca="true" t="shared" si="7" ref="E108:U108">SUM(E91:E107)</f>
        <v>0</v>
      </c>
      <c r="F108" s="159">
        <f t="shared" si="7"/>
        <v>0</v>
      </c>
      <c r="G108" s="159">
        <f t="shared" si="7"/>
        <v>0</v>
      </c>
      <c r="H108" s="159">
        <f t="shared" si="7"/>
        <v>0</v>
      </c>
      <c r="I108" s="159">
        <f t="shared" si="7"/>
        <v>0</v>
      </c>
      <c r="J108" s="159">
        <f t="shared" si="7"/>
        <v>0</v>
      </c>
      <c r="K108" s="159">
        <f t="shared" si="7"/>
        <v>0</v>
      </c>
      <c r="L108" s="159">
        <f t="shared" si="7"/>
        <v>0</v>
      </c>
      <c r="M108" s="159">
        <f t="shared" si="7"/>
        <v>0</v>
      </c>
      <c r="N108" s="159">
        <f t="shared" si="7"/>
        <v>0</v>
      </c>
      <c r="O108" s="159">
        <f t="shared" si="7"/>
        <v>0</v>
      </c>
      <c r="P108" s="159">
        <f t="shared" si="7"/>
        <v>0</v>
      </c>
      <c r="Q108" s="159">
        <f t="shared" si="7"/>
        <v>0</v>
      </c>
      <c r="R108" s="159">
        <f t="shared" si="7"/>
        <v>0</v>
      </c>
      <c r="S108" s="159">
        <f t="shared" si="7"/>
        <v>0</v>
      </c>
      <c r="T108" s="159">
        <f t="shared" si="7"/>
        <v>0</v>
      </c>
      <c r="U108" s="159">
        <f t="shared" si="7"/>
        <v>900000</v>
      </c>
      <c r="V108" s="1"/>
      <c r="W108" s="1"/>
      <c r="X108" s="1"/>
      <c r="Y108" s="1"/>
      <c r="Z108" s="1"/>
      <c r="AA108" s="1"/>
    </row>
    <row r="109" spans="1:27" s="160" customFormat="1" ht="15.75">
      <c r="A109" s="8"/>
      <c r="B109" s="24"/>
      <c r="C109" s="24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"/>
      <c r="W109" s="1"/>
      <c r="X109" s="1"/>
      <c r="Y109" s="1"/>
      <c r="Z109" s="1"/>
      <c r="AA109" s="1"/>
    </row>
    <row r="110" spans="1:27" s="160" customFormat="1" ht="15.75">
      <c r="A110" s="8"/>
      <c r="B110" s="24"/>
      <c r="C110" s="24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"/>
      <c r="W110" s="1"/>
      <c r="X110" s="1"/>
      <c r="Y110" s="1"/>
      <c r="Z110" s="1"/>
      <c r="AA110" s="1"/>
    </row>
    <row r="111" spans="1:27" s="160" customFormat="1" ht="15.75">
      <c r="A111" s="8"/>
      <c r="B111" s="24"/>
      <c r="C111" s="24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"/>
      <c r="W111" s="1"/>
      <c r="X111" s="1"/>
      <c r="Y111" s="1"/>
      <c r="Z111" s="1"/>
      <c r="AA111" s="1"/>
    </row>
    <row r="112" spans="1:27" s="160" customFormat="1" ht="15.75">
      <c r="A112" s="8"/>
      <c r="B112" s="24"/>
      <c r="C112" s="24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"/>
      <c r="W112" s="1"/>
      <c r="X112" s="1"/>
      <c r="Y112" s="1"/>
      <c r="Z112" s="1"/>
      <c r="AA112" s="1"/>
    </row>
    <row r="113" spans="1:27" s="160" customFormat="1" ht="15.75">
      <c r="A113" s="8"/>
      <c r="B113" s="24"/>
      <c r="C113" s="24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"/>
      <c r="W113" s="1"/>
      <c r="X113" s="1"/>
      <c r="Y113" s="1"/>
      <c r="Z113" s="1"/>
      <c r="AA113" s="1"/>
    </row>
    <row r="114" spans="1:27" s="160" customFormat="1" ht="15.75">
      <c r="A114" s="8"/>
      <c r="B114" s="24"/>
      <c r="C114" s="24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"/>
      <c r="W114" s="1"/>
      <c r="X114" s="1"/>
      <c r="Y114" s="1"/>
      <c r="Z114" s="1"/>
      <c r="AA114" s="1"/>
    </row>
    <row r="115" spans="1:27" s="160" customFormat="1" ht="15.75">
      <c r="A115" s="8"/>
      <c r="B115" s="24"/>
      <c r="C115" s="24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"/>
      <c r="W115" s="1"/>
      <c r="X115" s="1"/>
      <c r="Y115" s="1"/>
      <c r="Z115" s="1"/>
      <c r="AA115" s="1"/>
    </row>
    <row r="116" spans="1:27" s="160" customFormat="1" ht="15.75">
      <c r="A116" s="8"/>
      <c r="B116" s="24"/>
      <c r="C116" s="24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"/>
      <c r="W116" s="1"/>
      <c r="X116" s="1"/>
      <c r="Y116" s="1"/>
      <c r="Z116" s="1"/>
      <c r="AA116" s="1"/>
    </row>
    <row r="117" spans="1:27" s="160" customFormat="1" ht="15.75">
      <c r="A117" s="8"/>
      <c r="B117" s="24"/>
      <c r="C117" s="24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"/>
      <c r="W117" s="1"/>
      <c r="X117" s="1"/>
      <c r="Y117" s="1"/>
      <c r="Z117" s="1"/>
      <c r="AA117" s="1"/>
    </row>
    <row r="118" spans="1:27" s="160" customFormat="1" ht="15.75">
      <c r="A118" s="8"/>
      <c r="B118" s="24"/>
      <c r="C118" s="24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"/>
      <c r="W118" s="1"/>
      <c r="X118" s="1"/>
      <c r="Y118" s="1"/>
      <c r="Z118" s="1"/>
      <c r="AA118" s="1"/>
    </row>
    <row r="119" spans="1:27" s="160" customFormat="1" ht="15.75">
      <c r="A119" s="8"/>
      <c r="B119" s="24"/>
      <c r="C119" s="24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"/>
      <c r="W119" s="1"/>
      <c r="X119" s="1"/>
      <c r="Y119" s="1"/>
      <c r="Z119" s="1"/>
      <c r="AA119" s="1"/>
    </row>
    <row r="120" spans="1:27" s="160" customFormat="1" ht="15.75">
      <c r="A120" s="8"/>
      <c r="B120" s="24"/>
      <c r="C120" s="24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"/>
      <c r="W120" s="1"/>
      <c r="X120" s="1"/>
      <c r="Y120" s="1"/>
      <c r="Z120" s="1"/>
      <c r="AA120" s="1"/>
    </row>
    <row r="121" spans="1:27" s="160" customFormat="1" ht="15.75">
      <c r="A121" s="8"/>
      <c r="B121" s="24"/>
      <c r="C121" s="24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"/>
      <c r="W121" s="1"/>
      <c r="X121" s="1"/>
      <c r="Y121" s="1"/>
      <c r="Z121" s="1"/>
      <c r="AA121" s="1"/>
    </row>
    <row r="122" spans="1:27" s="160" customFormat="1" ht="15.75">
      <c r="A122" s="8"/>
      <c r="B122" s="24"/>
      <c r="C122" s="24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"/>
      <c r="W122" s="1"/>
      <c r="X122" s="1"/>
      <c r="Y122" s="1"/>
      <c r="Z122" s="1"/>
      <c r="AA122" s="1"/>
    </row>
    <row r="123" spans="1:27" s="160" customFormat="1" ht="15.75">
      <c r="A123" s="8"/>
      <c r="B123" s="24"/>
      <c r="C123" s="24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"/>
      <c r="W123" s="1"/>
      <c r="X123" s="1"/>
      <c r="Y123" s="1"/>
      <c r="Z123" s="1"/>
      <c r="AA123" s="1"/>
    </row>
    <row r="124" spans="1:27" ht="15.75">
      <c r="A124" s="170"/>
      <c r="B124" s="26" t="s">
        <v>140</v>
      </c>
      <c r="C124" s="26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1"/>
      <c r="W124" s="1"/>
      <c r="X124" s="1"/>
      <c r="Y124" s="1"/>
      <c r="Z124" s="1"/>
      <c r="AA124" s="1"/>
    </row>
    <row r="125" spans="1:27" ht="15.75">
      <c r="A125" s="170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1"/>
      <c r="W125" s="1"/>
      <c r="X125" s="1"/>
      <c r="Y125" s="1"/>
      <c r="Z125" s="1"/>
      <c r="AA125" s="1"/>
    </row>
    <row r="126" spans="1:27" ht="16.5" thickBot="1">
      <c r="A126" s="83"/>
      <c r="B126" s="15" t="s">
        <v>141</v>
      </c>
      <c r="C126" s="54"/>
      <c r="D126" s="180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54"/>
      <c r="Q126" s="83"/>
      <c r="R126" s="83"/>
      <c r="S126" s="83"/>
      <c r="T126" s="83"/>
      <c r="U126" s="83"/>
      <c r="V126" s="1"/>
      <c r="W126" s="1"/>
      <c r="X126" s="1"/>
      <c r="Y126" s="1"/>
      <c r="Z126" s="1"/>
      <c r="AA126" s="1"/>
    </row>
    <row r="127" spans="1:27" ht="16.5" thickBot="1">
      <c r="A127" s="83"/>
      <c r="B127" s="15" t="s">
        <v>142</v>
      </c>
      <c r="C127" s="54"/>
      <c r="D127" s="93">
        <v>7518</v>
      </c>
      <c r="E127" s="106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54"/>
      <c r="Q127" s="83"/>
      <c r="R127" s="83"/>
      <c r="S127" s="83"/>
      <c r="T127" s="83"/>
      <c r="U127" s="83"/>
      <c r="V127" s="1"/>
      <c r="W127" s="1"/>
      <c r="X127" s="1"/>
      <c r="Y127" s="1"/>
      <c r="Z127" s="1"/>
      <c r="AA127" s="1"/>
    </row>
    <row r="128" spans="1:27" ht="16.5" thickBot="1">
      <c r="A128" s="83"/>
      <c r="B128" s="83"/>
      <c r="C128" s="83"/>
      <c r="D128" s="181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83"/>
      <c r="Q128" s="83"/>
      <c r="R128" s="83"/>
      <c r="S128" s="83"/>
      <c r="T128" s="83"/>
      <c r="U128" s="83"/>
      <c r="V128" s="1"/>
      <c r="W128" s="1"/>
      <c r="X128" s="1"/>
      <c r="Y128" s="1"/>
      <c r="Z128" s="1"/>
      <c r="AA128" s="1"/>
    </row>
    <row r="129" spans="1:27" ht="16.5" thickBot="1">
      <c r="A129" s="137" t="s">
        <v>1</v>
      </c>
      <c r="B129" s="122" t="s">
        <v>4</v>
      </c>
      <c r="C129" s="194" t="s">
        <v>105</v>
      </c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6"/>
      <c r="O129" s="27"/>
      <c r="P129" s="206" t="s">
        <v>21</v>
      </c>
      <c r="Q129" s="207"/>
      <c r="R129" s="207"/>
      <c r="S129" s="208"/>
      <c r="T129" s="74"/>
      <c r="U129" s="7" t="s">
        <v>7</v>
      </c>
      <c r="V129" s="1"/>
      <c r="W129" s="1"/>
      <c r="X129" s="1"/>
      <c r="Y129" s="1"/>
      <c r="Z129" s="1"/>
      <c r="AA129" s="1"/>
    </row>
    <row r="130" spans="1:27" ht="15.75">
      <c r="A130" s="5" t="s">
        <v>2</v>
      </c>
      <c r="B130" s="4"/>
      <c r="C130" s="122" t="s">
        <v>5</v>
      </c>
      <c r="D130" s="128" t="s">
        <v>162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8"/>
      <c r="P130" s="27"/>
      <c r="Q130" s="27"/>
      <c r="R130" s="27"/>
      <c r="S130" s="27"/>
      <c r="T130" s="75"/>
      <c r="U130" s="69" t="s">
        <v>61</v>
      </c>
      <c r="V130" s="1"/>
      <c r="W130" s="1"/>
      <c r="X130" s="1"/>
      <c r="Y130" s="1"/>
      <c r="Z130" s="1"/>
      <c r="AA130" s="1"/>
    </row>
    <row r="131" spans="1:27" ht="15.75">
      <c r="A131" s="5" t="s">
        <v>3</v>
      </c>
      <c r="B131" s="4"/>
      <c r="C131" s="128" t="s">
        <v>6</v>
      </c>
      <c r="D131" s="128" t="s">
        <v>161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75"/>
      <c r="U131" s="69" t="s">
        <v>63</v>
      </c>
      <c r="V131" s="1"/>
      <c r="W131" s="1"/>
      <c r="X131" s="1"/>
      <c r="Y131" s="1"/>
      <c r="Z131" s="1"/>
      <c r="AA131" s="1"/>
    </row>
    <row r="132" spans="1:27" ht="15.75">
      <c r="A132" s="5"/>
      <c r="B132" s="4"/>
      <c r="C132" s="4"/>
      <c r="D132" s="56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75"/>
      <c r="U132" s="69" t="s">
        <v>62</v>
      </c>
      <c r="V132" s="1"/>
      <c r="W132" s="1"/>
      <c r="X132" s="1"/>
      <c r="Y132" s="1"/>
      <c r="Z132" s="1"/>
      <c r="AA132" s="1"/>
    </row>
    <row r="133" spans="1:27" ht="16.5" thickBot="1">
      <c r="A133" s="5"/>
      <c r="B133" s="4"/>
      <c r="C133" s="4"/>
      <c r="D133" s="12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76"/>
      <c r="U133" s="70"/>
      <c r="V133" s="1"/>
      <c r="W133" s="1"/>
      <c r="X133" s="1"/>
      <c r="Y133" s="1"/>
      <c r="Z133" s="1"/>
      <c r="AA133" s="1"/>
    </row>
    <row r="134" spans="1:27" ht="15.75" thickBot="1">
      <c r="A134" s="9">
        <v>1</v>
      </c>
      <c r="B134" s="10">
        <v>2</v>
      </c>
      <c r="C134" s="10">
        <v>3</v>
      </c>
      <c r="D134" s="10">
        <v>4</v>
      </c>
      <c r="E134" s="10">
        <v>5</v>
      </c>
      <c r="F134" s="10">
        <v>6</v>
      </c>
      <c r="G134" s="10">
        <v>7</v>
      </c>
      <c r="H134" s="10">
        <v>8</v>
      </c>
      <c r="I134" s="10">
        <v>9</v>
      </c>
      <c r="J134" s="10">
        <v>10</v>
      </c>
      <c r="K134" s="10">
        <v>11</v>
      </c>
      <c r="L134" s="10">
        <v>12</v>
      </c>
      <c r="M134" s="10">
        <v>13</v>
      </c>
      <c r="N134" s="10">
        <v>14</v>
      </c>
      <c r="O134" s="10">
        <v>15</v>
      </c>
      <c r="P134" s="10">
        <v>16</v>
      </c>
      <c r="Q134" s="71">
        <v>17</v>
      </c>
      <c r="R134" s="10">
        <v>18</v>
      </c>
      <c r="S134" s="71">
        <v>19</v>
      </c>
      <c r="T134" s="71">
        <v>20</v>
      </c>
      <c r="U134" s="9">
        <v>21</v>
      </c>
      <c r="V134" s="1"/>
      <c r="W134" s="1"/>
      <c r="X134" s="1"/>
      <c r="Y134" s="1"/>
      <c r="Z134" s="1"/>
      <c r="AA134" s="1"/>
    </row>
    <row r="135" spans="1:27" ht="15.75">
      <c r="A135" s="56">
        <v>1</v>
      </c>
      <c r="B135" s="137" t="s">
        <v>191</v>
      </c>
      <c r="C135" s="4">
        <v>1</v>
      </c>
      <c r="D135" s="4">
        <f>C135*866</f>
        <v>866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11">
        <f aca="true" t="shared" si="8" ref="U135:U146">D135+P135</f>
        <v>866</v>
      </c>
      <c r="V135" s="1"/>
      <c r="W135" s="1"/>
      <c r="X135" s="1"/>
      <c r="Y135" s="1"/>
      <c r="Z135" s="1"/>
      <c r="AA135" s="1"/>
    </row>
    <row r="136" spans="1:27" ht="15.75">
      <c r="A136" s="56" t="s">
        <v>74</v>
      </c>
      <c r="B136" s="5" t="s">
        <v>198</v>
      </c>
      <c r="C136" s="4">
        <v>1</v>
      </c>
      <c r="D136" s="4">
        <f aca="true" t="shared" si="9" ref="D136:D145">C136*866</f>
        <v>866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0</v>
      </c>
      <c r="U136" s="11">
        <f t="shared" si="8"/>
        <v>866</v>
      </c>
      <c r="V136" s="1"/>
      <c r="W136" s="1"/>
      <c r="X136" s="1"/>
      <c r="Y136" s="1"/>
      <c r="Z136" s="1"/>
      <c r="AA136" s="1"/>
    </row>
    <row r="137" spans="1:27" ht="15.75">
      <c r="A137" s="56" t="s">
        <v>72</v>
      </c>
      <c r="B137" s="5" t="s">
        <v>197</v>
      </c>
      <c r="C137" s="4">
        <v>2</v>
      </c>
      <c r="D137" s="4">
        <f t="shared" si="9"/>
        <v>1732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11">
        <f t="shared" si="8"/>
        <v>1732</v>
      </c>
      <c r="V137" s="1"/>
      <c r="W137" s="1"/>
      <c r="X137" s="1"/>
      <c r="Y137" s="1"/>
      <c r="Z137" s="1"/>
      <c r="AA137" s="1"/>
    </row>
    <row r="138" spans="1:27" ht="15.75">
      <c r="A138" s="56" t="s">
        <v>73</v>
      </c>
      <c r="B138" s="5" t="s">
        <v>196</v>
      </c>
      <c r="C138" s="4">
        <v>1</v>
      </c>
      <c r="D138" s="4">
        <f t="shared" si="9"/>
        <v>866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11">
        <f t="shared" si="8"/>
        <v>866</v>
      </c>
      <c r="V138" s="1"/>
      <c r="W138" s="1"/>
      <c r="X138" s="1"/>
      <c r="Y138" s="1"/>
      <c r="Z138" s="1"/>
      <c r="AA138" s="1"/>
    </row>
    <row r="139" spans="1:27" ht="15.75">
      <c r="A139" s="56"/>
      <c r="B139" s="5" t="s">
        <v>200</v>
      </c>
      <c r="C139" s="4">
        <v>1</v>
      </c>
      <c r="D139" s="4">
        <f t="shared" si="9"/>
        <v>866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0</v>
      </c>
      <c r="U139" s="11">
        <f t="shared" si="8"/>
        <v>866</v>
      </c>
      <c r="V139" s="1"/>
      <c r="W139" s="1"/>
      <c r="X139" s="1"/>
      <c r="Y139" s="1"/>
      <c r="Z139" s="1"/>
      <c r="AA139" s="1"/>
    </row>
    <row r="140" spans="1:27" ht="15.75">
      <c r="A140" s="56"/>
      <c r="B140" s="5" t="s">
        <v>193</v>
      </c>
      <c r="C140" s="4">
        <v>1</v>
      </c>
      <c r="D140" s="4">
        <f t="shared" si="9"/>
        <v>866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11">
        <f t="shared" si="8"/>
        <v>866</v>
      </c>
      <c r="V140" s="1"/>
      <c r="W140" s="1"/>
      <c r="X140" s="1"/>
      <c r="Y140" s="1"/>
      <c r="Z140" s="1"/>
      <c r="AA140" s="1"/>
    </row>
    <row r="141" spans="1:27" ht="15.75">
      <c r="A141" s="56"/>
      <c r="B141" s="5" t="s">
        <v>195</v>
      </c>
      <c r="C141" s="4">
        <v>1</v>
      </c>
      <c r="D141" s="4">
        <f t="shared" si="9"/>
        <v>866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 s="11">
        <f t="shared" si="8"/>
        <v>866</v>
      </c>
      <c r="V141" s="1"/>
      <c r="W141" s="1"/>
      <c r="X141" s="1"/>
      <c r="Y141" s="1"/>
      <c r="Z141" s="1"/>
      <c r="AA141" s="1"/>
    </row>
    <row r="142" spans="1:27" ht="15.75">
      <c r="A142" s="56"/>
      <c r="B142" s="5" t="s">
        <v>201</v>
      </c>
      <c r="C142" s="4">
        <v>1</v>
      </c>
      <c r="D142" s="4">
        <f t="shared" si="9"/>
        <v>866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 s="11">
        <f t="shared" si="8"/>
        <v>866</v>
      </c>
      <c r="V142" s="1"/>
      <c r="W142" s="1"/>
      <c r="X142" s="1"/>
      <c r="Y142" s="1"/>
      <c r="Z142" s="1"/>
      <c r="AA142" s="1"/>
    </row>
    <row r="143" spans="1:27" ht="15.75">
      <c r="A143" s="56"/>
      <c r="B143" s="5" t="s">
        <v>199</v>
      </c>
      <c r="C143" s="4">
        <v>1</v>
      </c>
      <c r="D143" s="4">
        <f t="shared" si="9"/>
        <v>866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0</v>
      </c>
      <c r="U143" s="11">
        <f t="shared" si="8"/>
        <v>866</v>
      </c>
      <c r="V143" s="1"/>
      <c r="W143" s="1"/>
      <c r="X143" s="1"/>
      <c r="Y143" s="1"/>
      <c r="Z143" s="1"/>
      <c r="AA143" s="1"/>
    </row>
    <row r="144" spans="1:27" ht="15.75">
      <c r="A144" s="56" t="s">
        <v>76</v>
      </c>
      <c r="B144" s="5" t="s">
        <v>114</v>
      </c>
      <c r="C144" s="4"/>
      <c r="D144" s="4">
        <f t="shared" si="9"/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11">
        <f t="shared" si="8"/>
        <v>0</v>
      </c>
      <c r="V144" s="1"/>
      <c r="W144" s="1"/>
      <c r="X144" s="1"/>
      <c r="Y144" s="1"/>
      <c r="Z144" s="1"/>
      <c r="AA144" s="1"/>
    </row>
    <row r="145" spans="1:27" ht="15.75">
      <c r="A145" s="56"/>
      <c r="B145" s="5" t="s">
        <v>235</v>
      </c>
      <c r="C145" s="5"/>
      <c r="D145" s="4">
        <f t="shared" si="9"/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36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11">
        <f t="shared" si="8"/>
        <v>0</v>
      </c>
      <c r="V145" s="1"/>
      <c r="W145" s="1"/>
      <c r="X145" s="1"/>
      <c r="Y145" s="1"/>
      <c r="Z145" s="1"/>
      <c r="AA145" s="1"/>
    </row>
    <row r="146" spans="1:27" ht="16.5" thickBot="1">
      <c r="A146" s="56"/>
      <c r="B146" s="5" t="s">
        <v>234</v>
      </c>
      <c r="C146" s="5"/>
      <c r="D146" s="4">
        <v>-1142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36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11">
        <f t="shared" si="8"/>
        <v>-1142</v>
      </c>
      <c r="V146" s="1"/>
      <c r="W146" s="1"/>
      <c r="X146" s="1"/>
      <c r="Y146" s="1"/>
      <c r="Z146" s="1"/>
      <c r="AA146" s="1"/>
    </row>
    <row r="147" spans="1:27" ht="16.5" thickBot="1">
      <c r="A147" s="48"/>
      <c r="B147" s="12" t="s">
        <v>59</v>
      </c>
      <c r="C147" s="12">
        <f aca="true" t="shared" si="10" ref="C147:P147">SUM(C135:C146)</f>
        <v>10</v>
      </c>
      <c r="D147" s="12">
        <f t="shared" si="10"/>
        <v>7518</v>
      </c>
      <c r="E147" s="12">
        <f t="shared" si="10"/>
        <v>0</v>
      </c>
      <c r="F147" s="12">
        <f t="shared" si="10"/>
        <v>0</v>
      </c>
      <c r="G147" s="12">
        <f t="shared" si="10"/>
        <v>0</v>
      </c>
      <c r="H147" s="12">
        <f t="shared" si="10"/>
        <v>0</v>
      </c>
      <c r="I147" s="12">
        <f t="shared" si="10"/>
        <v>0</v>
      </c>
      <c r="J147" s="12">
        <f t="shared" si="10"/>
        <v>0</v>
      </c>
      <c r="K147" s="12">
        <f t="shared" si="10"/>
        <v>0</v>
      </c>
      <c r="L147" s="12">
        <f t="shared" si="10"/>
        <v>0</v>
      </c>
      <c r="M147" s="12">
        <f t="shared" si="10"/>
        <v>0</v>
      </c>
      <c r="N147" s="12">
        <f t="shared" si="10"/>
        <v>0</v>
      </c>
      <c r="O147" s="12">
        <f t="shared" si="10"/>
        <v>0</v>
      </c>
      <c r="P147" s="12">
        <f t="shared" si="10"/>
        <v>0</v>
      </c>
      <c r="Q147" s="12">
        <v>0</v>
      </c>
      <c r="R147" s="12">
        <v>0</v>
      </c>
      <c r="S147" s="12"/>
      <c r="T147" s="12">
        <f>SUM(T135:T146)</f>
        <v>0</v>
      </c>
      <c r="U147" s="12">
        <f>SUM(U135:U146)</f>
        <v>7518</v>
      </c>
      <c r="V147" s="1"/>
      <c r="W147" s="1"/>
      <c r="X147" s="1"/>
      <c r="Y147" s="1"/>
      <c r="Z147" s="1"/>
      <c r="AA147" s="1"/>
    </row>
    <row r="148" spans="1:27" ht="68.25" customHeight="1">
      <c r="A148" s="170"/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24"/>
      <c r="P148" s="24"/>
      <c r="Q148" s="24"/>
      <c r="R148" s="24"/>
      <c r="S148" s="24"/>
      <c r="T148" s="24"/>
      <c r="U148" s="24"/>
      <c r="V148" s="1"/>
      <c r="W148" s="1"/>
      <c r="X148" s="1"/>
      <c r="Y148" s="1"/>
      <c r="Z148" s="1"/>
      <c r="AA148" s="1"/>
    </row>
    <row r="149" spans="1:27" ht="167.25" customHeight="1">
      <c r="A149" s="8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1"/>
      <c r="W149" s="1"/>
      <c r="X149" s="1"/>
      <c r="Y149" s="1"/>
      <c r="Z149" s="1"/>
      <c r="AA149" s="1"/>
    </row>
    <row r="150" spans="1:27" ht="101.25" customHeight="1">
      <c r="A150" s="8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1"/>
      <c r="W150" s="1"/>
      <c r="X150" s="1"/>
      <c r="Y150" s="1"/>
      <c r="Z150" s="1"/>
      <c r="AA150" s="1"/>
    </row>
    <row r="151" spans="1:27" ht="19.5" customHeight="1">
      <c r="A151" s="8"/>
      <c r="B151" s="197" t="s">
        <v>81</v>
      </c>
      <c r="C151" s="197"/>
      <c r="D151" s="197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24"/>
      <c r="Q151" s="24"/>
      <c r="R151" s="24"/>
      <c r="S151" s="24"/>
      <c r="T151" s="24"/>
      <c r="U151" s="24"/>
      <c r="V151" s="1"/>
      <c r="W151" s="1"/>
      <c r="X151" s="1"/>
      <c r="Y151" s="1"/>
      <c r="Z151" s="1"/>
      <c r="AA151" s="1"/>
    </row>
    <row r="152" spans="1:27" ht="14.25" customHeight="1">
      <c r="A152" s="8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1"/>
      <c r="W152" s="1"/>
      <c r="X152" s="1"/>
      <c r="Y152" s="1"/>
      <c r="Z152" s="1"/>
      <c r="AA152" s="1"/>
    </row>
    <row r="153" spans="1:27" ht="16.5" customHeight="1">
      <c r="A153" s="189" t="s">
        <v>143</v>
      </c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"/>
      <c r="W153" s="1"/>
      <c r="X153" s="1"/>
      <c r="Y153" s="1"/>
      <c r="Z153" s="1"/>
      <c r="AA153" s="1"/>
    </row>
    <row r="154" spans="1:27" ht="20.25" customHeight="1" thickBot="1">
      <c r="A154" s="15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"/>
      <c r="W154" s="1"/>
      <c r="X154" s="1"/>
      <c r="Y154" s="1"/>
      <c r="Z154" s="1"/>
      <c r="AA154" s="1"/>
    </row>
    <row r="155" spans="1:27" ht="15.75" customHeight="1" thickBot="1">
      <c r="A155" s="1"/>
      <c r="B155" s="2" t="s">
        <v>82</v>
      </c>
      <c r="C155" s="4"/>
      <c r="D155" s="94">
        <v>147800</v>
      </c>
      <c r="E155" s="132"/>
      <c r="F155" s="94">
        <v>2459876</v>
      </c>
      <c r="G155" s="132"/>
      <c r="H155" s="94">
        <v>7871850</v>
      </c>
      <c r="I155" s="132"/>
      <c r="J155" s="132"/>
      <c r="K155" s="132">
        <f>2550*3087</f>
        <v>7871850</v>
      </c>
      <c r="L155" s="132"/>
      <c r="M155" s="132"/>
      <c r="N155" s="132"/>
      <c r="O155" s="93">
        <v>1179234</v>
      </c>
      <c r="P155" s="53"/>
      <c r="Q155" s="1"/>
      <c r="R155" s="1"/>
      <c r="S155" s="1"/>
      <c r="T155" s="1"/>
      <c r="U155" s="2">
        <f>O155+H155+F155+D155</f>
        <v>11658760</v>
      </c>
      <c r="V155" s="1"/>
      <c r="W155" s="1"/>
      <c r="X155" s="1"/>
      <c r="Y155" s="1"/>
      <c r="Z155" s="1"/>
      <c r="AA155" s="1"/>
    </row>
    <row r="156" spans="1:27" ht="15.75" customHeight="1" thickBo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1"/>
      <c r="W156" s="1"/>
      <c r="X156" s="1"/>
      <c r="Y156" s="1"/>
      <c r="Z156" s="1"/>
      <c r="AA156" s="1"/>
    </row>
    <row r="157" spans="1:27" ht="16.5" thickBot="1">
      <c r="A157" s="34" t="s">
        <v>1</v>
      </c>
      <c r="B157" s="35" t="s">
        <v>4</v>
      </c>
      <c r="C157" s="190" t="s">
        <v>105</v>
      </c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2"/>
      <c r="O157" s="104" t="s">
        <v>20</v>
      </c>
      <c r="P157" s="190" t="s">
        <v>21</v>
      </c>
      <c r="Q157" s="191"/>
      <c r="R157" s="191"/>
      <c r="S157" s="192"/>
      <c r="T157" s="84">
        <v>0.02</v>
      </c>
      <c r="U157" s="7" t="s">
        <v>7</v>
      </c>
      <c r="V157" s="1"/>
      <c r="W157" s="1"/>
      <c r="X157" s="1"/>
      <c r="Y157" s="1"/>
      <c r="Z157" s="1"/>
      <c r="AA157" s="1"/>
    </row>
    <row r="158" spans="1:27" ht="15.75">
      <c r="A158" s="33" t="s">
        <v>2</v>
      </c>
      <c r="B158" s="36"/>
      <c r="C158" s="77" t="s">
        <v>5</v>
      </c>
      <c r="D158" s="128" t="s">
        <v>226</v>
      </c>
      <c r="E158" s="37" t="s">
        <v>5</v>
      </c>
      <c r="F158" s="128" t="s">
        <v>226</v>
      </c>
      <c r="G158" s="37" t="s">
        <v>5</v>
      </c>
      <c r="H158" s="128" t="s">
        <v>226</v>
      </c>
      <c r="I158" s="27"/>
      <c r="J158" s="27"/>
      <c r="K158" s="27"/>
      <c r="L158" s="27"/>
      <c r="M158" s="27"/>
      <c r="N158" s="27"/>
      <c r="O158" s="37" t="s">
        <v>111</v>
      </c>
      <c r="P158" s="43" t="s">
        <v>57</v>
      </c>
      <c r="Q158" s="91" t="s">
        <v>66</v>
      </c>
      <c r="R158" s="100" t="s">
        <v>145</v>
      </c>
      <c r="S158" s="100"/>
      <c r="T158" s="72" t="s">
        <v>67</v>
      </c>
      <c r="U158" s="17" t="s">
        <v>61</v>
      </c>
      <c r="V158" s="1"/>
      <c r="W158" s="1"/>
      <c r="X158" s="1"/>
      <c r="Y158" s="1"/>
      <c r="Z158" s="1"/>
      <c r="AA158" s="1"/>
    </row>
    <row r="159" spans="1:27" ht="15.75">
      <c r="A159" s="33" t="s">
        <v>3</v>
      </c>
      <c r="B159" s="36"/>
      <c r="C159" s="37" t="s">
        <v>115</v>
      </c>
      <c r="D159" s="37" t="s">
        <v>106</v>
      </c>
      <c r="E159" s="37" t="s">
        <v>129</v>
      </c>
      <c r="F159" s="37" t="s">
        <v>131</v>
      </c>
      <c r="G159" s="37" t="s">
        <v>132</v>
      </c>
      <c r="H159" s="37" t="s">
        <v>58</v>
      </c>
      <c r="I159" s="28"/>
      <c r="J159" s="28"/>
      <c r="K159" s="28"/>
      <c r="L159" s="28"/>
      <c r="M159" s="28"/>
      <c r="N159" s="28"/>
      <c r="O159" s="37" t="s">
        <v>112</v>
      </c>
      <c r="P159" s="44" t="s">
        <v>134</v>
      </c>
      <c r="Q159" s="56" t="s">
        <v>93</v>
      </c>
      <c r="R159" s="44" t="s">
        <v>188</v>
      </c>
      <c r="S159" s="44"/>
      <c r="T159" s="17" t="s">
        <v>68</v>
      </c>
      <c r="U159" s="17" t="s">
        <v>63</v>
      </c>
      <c r="V159" s="1"/>
      <c r="W159" s="1"/>
      <c r="X159" s="1"/>
      <c r="Y159" s="1"/>
      <c r="Z159" s="1"/>
      <c r="AA159" s="1"/>
    </row>
    <row r="160" spans="1:27" ht="15.75">
      <c r="A160" s="33"/>
      <c r="B160" s="36"/>
      <c r="C160" s="37" t="s">
        <v>116</v>
      </c>
      <c r="D160" s="17"/>
      <c r="E160" s="37" t="s">
        <v>130</v>
      </c>
      <c r="F160" s="69"/>
      <c r="G160" s="37" t="s">
        <v>133</v>
      </c>
      <c r="H160" s="69"/>
      <c r="I160" s="28"/>
      <c r="J160" s="28"/>
      <c r="K160" s="28"/>
      <c r="L160" s="28"/>
      <c r="M160" s="28"/>
      <c r="N160" s="28"/>
      <c r="O160" s="37" t="s">
        <v>113</v>
      </c>
      <c r="P160" s="99" t="s">
        <v>227</v>
      </c>
      <c r="Q160" s="99">
        <v>0.005</v>
      </c>
      <c r="R160" s="99">
        <v>0.012</v>
      </c>
      <c r="S160" s="99"/>
      <c r="T160" s="72" t="s">
        <v>69</v>
      </c>
      <c r="U160" s="17" t="s">
        <v>70</v>
      </c>
      <c r="V160" s="1"/>
      <c r="W160" s="1"/>
      <c r="X160" s="1"/>
      <c r="Y160" s="1"/>
      <c r="Z160" s="1"/>
      <c r="AA160" s="1"/>
    </row>
    <row r="161" spans="1:27" ht="16.5" thickBot="1">
      <c r="A161" s="33"/>
      <c r="B161" s="36"/>
      <c r="C161" s="37"/>
      <c r="D161" s="69"/>
      <c r="E161" s="69"/>
      <c r="F161" s="69"/>
      <c r="G161" s="69"/>
      <c r="H161" s="69"/>
      <c r="I161" s="29"/>
      <c r="J161" s="29"/>
      <c r="K161" s="29"/>
      <c r="L161" s="29"/>
      <c r="M161" s="29"/>
      <c r="N161" s="29"/>
      <c r="O161" s="69"/>
      <c r="P161" s="36"/>
      <c r="Q161" s="42"/>
      <c r="R161" s="55"/>
      <c r="S161" s="55"/>
      <c r="T161" s="36"/>
      <c r="U161" s="38" t="s">
        <v>71</v>
      </c>
      <c r="V161" s="1"/>
      <c r="W161" s="1"/>
      <c r="X161" s="1"/>
      <c r="Y161" s="1"/>
      <c r="Z161" s="1"/>
      <c r="AA161" s="1"/>
    </row>
    <row r="162" spans="1:27" ht="15.75" thickBot="1">
      <c r="A162" s="9">
        <v>1</v>
      </c>
      <c r="B162" s="10">
        <v>2</v>
      </c>
      <c r="C162" s="10">
        <v>3</v>
      </c>
      <c r="D162" s="10">
        <v>4</v>
      </c>
      <c r="E162" s="10">
        <v>5</v>
      </c>
      <c r="F162" s="10">
        <v>6</v>
      </c>
      <c r="G162" s="10">
        <v>7</v>
      </c>
      <c r="H162" s="10">
        <v>8</v>
      </c>
      <c r="I162" s="10">
        <v>9</v>
      </c>
      <c r="J162" s="10">
        <v>10</v>
      </c>
      <c r="K162" s="10">
        <v>11</v>
      </c>
      <c r="L162" s="10">
        <v>12</v>
      </c>
      <c r="M162" s="10">
        <v>13</v>
      </c>
      <c r="N162" s="10">
        <v>14</v>
      </c>
      <c r="O162" s="10">
        <v>15</v>
      </c>
      <c r="P162" s="10">
        <v>16</v>
      </c>
      <c r="Q162" s="71">
        <v>17</v>
      </c>
      <c r="R162" s="10">
        <v>18</v>
      </c>
      <c r="S162" s="71">
        <v>19</v>
      </c>
      <c r="T162" s="9">
        <v>20</v>
      </c>
      <c r="U162" s="9">
        <v>21</v>
      </c>
      <c r="V162" s="1"/>
      <c r="W162" s="1"/>
      <c r="X162" s="1"/>
      <c r="Y162" s="1"/>
      <c r="Z162" s="1"/>
      <c r="AA162" s="1"/>
    </row>
    <row r="163" spans="1:27" ht="15.75">
      <c r="A163" s="33" t="s">
        <v>23</v>
      </c>
      <c r="B163" s="33" t="s">
        <v>97</v>
      </c>
      <c r="C163" s="33">
        <v>1</v>
      </c>
      <c r="D163" s="40">
        <v>69466</v>
      </c>
      <c r="E163" s="40">
        <v>34</v>
      </c>
      <c r="F163" s="40">
        <v>500749</v>
      </c>
      <c r="G163" s="40">
        <v>801</v>
      </c>
      <c r="H163" s="40">
        <v>2324326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246036</v>
      </c>
      <c r="P163" s="36">
        <v>87286</v>
      </c>
      <c r="Q163" s="36">
        <v>0</v>
      </c>
      <c r="R163" s="40">
        <v>0</v>
      </c>
      <c r="S163" s="40">
        <v>0</v>
      </c>
      <c r="T163" s="40">
        <v>81061</v>
      </c>
      <c r="U163" s="14">
        <f>D163+F163+H163+O163+P163+Q163+R163+S163+T163</f>
        <v>3308924</v>
      </c>
      <c r="V163" s="1"/>
      <c r="W163" s="133"/>
      <c r="X163" s="1"/>
      <c r="Y163" s="1"/>
      <c r="Z163" s="133"/>
      <c r="AA163" s="1"/>
    </row>
    <row r="164" spans="1:27" ht="15.75">
      <c r="A164" s="33" t="s">
        <v>24</v>
      </c>
      <c r="B164" s="33" t="s">
        <v>98</v>
      </c>
      <c r="C164" s="33">
        <v>1</v>
      </c>
      <c r="D164" s="40">
        <v>69466</v>
      </c>
      <c r="E164" s="40">
        <v>17</v>
      </c>
      <c r="F164" s="40">
        <v>250375</v>
      </c>
      <c r="G164" s="40">
        <v>346</v>
      </c>
      <c r="H164" s="40">
        <v>1004016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112528</v>
      </c>
      <c r="P164" s="36">
        <v>54725</v>
      </c>
      <c r="Q164" s="36">
        <v>0</v>
      </c>
      <c r="R164" s="40">
        <v>0</v>
      </c>
      <c r="S164" s="40">
        <v>0</v>
      </c>
      <c r="T164" s="40">
        <v>35015</v>
      </c>
      <c r="U164" s="14">
        <f aca="true" t="shared" si="11" ref="U164:U182">D164+F164+H164+O164+P164+Q164+R164+S164+T164</f>
        <v>1526125</v>
      </c>
      <c r="V164" s="1"/>
      <c r="W164" s="133"/>
      <c r="X164" s="1"/>
      <c r="Y164" s="1"/>
      <c r="Z164" s="133"/>
      <c r="AA164" s="1"/>
    </row>
    <row r="165" spans="1:27" ht="15.75">
      <c r="A165" s="33" t="s">
        <v>25</v>
      </c>
      <c r="B165" s="33" t="s">
        <v>26</v>
      </c>
      <c r="C165" s="33">
        <v>1</v>
      </c>
      <c r="D165" s="40">
        <v>69466</v>
      </c>
      <c r="E165" s="40">
        <v>4</v>
      </c>
      <c r="F165" s="40">
        <v>58912</v>
      </c>
      <c r="G165" s="40">
        <v>21</v>
      </c>
      <c r="H165" s="40">
        <v>60937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16092</v>
      </c>
      <c r="P165" s="36">
        <v>0</v>
      </c>
      <c r="Q165" s="36">
        <v>0</v>
      </c>
      <c r="R165" s="40">
        <v>32337</v>
      </c>
      <c r="S165" s="40">
        <v>0</v>
      </c>
      <c r="T165" s="40">
        <v>2126</v>
      </c>
      <c r="U165" s="14">
        <f t="shared" si="11"/>
        <v>239870</v>
      </c>
      <c r="V165" s="1"/>
      <c r="W165" s="133"/>
      <c r="X165" s="1"/>
      <c r="Y165" s="1"/>
      <c r="Z165" s="133"/>
      <c r="AA165" s="1"/>
    </row>
    <row r="166" spans="1:27" ht="15.75">
      <c r="A166" s="33" t="s">
        <v>27</v>
      </c>
      <c r="B166" s="33" t="s">
        <v>28</v>
      </c>
      <c r="C166" s="33">
        <v>1</v>
      </c>
      <c r="D166" s="40">
        <v>69466</v>
      </c>
      <c r="E166" s="40">
        <v>4</v>
      </c>
      <c r="F166" s="40">
        <v>58912</v>
      </c>
      <c r="G166" s="40">
        <v>9</v>
      </c>
      <c r="H166" s="40">
        <v>26116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13132</v>
      </c>
      <c r="P166" s="36">
        <v>0</v>
      </c>
      <c r="Q166" s="36">
        <v>0</v>
      </c>
      <c r="R166" s="40">
        <v>32337</v>
      </c>
      <c r="S166" s="40">
        <v>0</v>
      </c>
      <c r="T166" s="40">
        <v>911</v>
      </c>
      <c r="U166" s="14">
        <f t="shared" si="11"/>
        <v>200874</v>
      </c>
      <c r="V166" s="1"/>
      <c r="W166" s="133"/>
      <c r="X166" s="1"/>
      <c r="Y166" s="1"/>
      <c r="Z166" s="133"/>
      <c r="AA166" s="1"/>
    </row>
    <row r="167" spans="1:27" ht="15.75">
      <c r="A167" s="33" t="s">
        <v>29</v>
      </c>
      <c r="B167" s="33" t="s">
        <v>30</v>
      </c>
      <c r="C167" s="33">
        <v>1</v>
      </c>
      <c r="D167" s="40">
        <v>69466</v>
      </c>
      <c r="E167" s="40">
        <v>7</v>
      </c>
      <c r="F167" s="40">
        <v>103095</v>
      </c>
      <c r="G167" s="40">
        <v>112</v>
      </c>
      <c r="H167" s="40">
        <v>324999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42293</v>
      </c>
      <c r="P167" s="36">
        <v>6020</v>
      </c>
      <c r="Q167" s="36">
        <v>0</v>
      </c>
      <c r="R167" s="40">
        <v>0</v>
      </c>
      <c r="S167" s="40">
        <v>0</v>
      </c>
      <c r="T167" s="40">
        <v>11334</v>
      </c>
      <c r="U167" s="14">
        <f t="shared" si="11"/>
        <v>557207</v>
      </c>
      <c r="V167" s="1"/>
      <c r="W167" s="133"/>
      <c r="X167" s="1"/>
      <c r="Y167" s="1"/>
      <c r="Z167" s="133"/>
      <c r="AA167" s="1"/>
    </row>
    <row r="168" spans="1:27" ht="15.75">
      <c r="A168" s="33" t="s">
        <v>31</v>
      </c>
      <c r="B168" s="33" t="s">
        <v>32</v>
      </c>
      <c r="C168" s="33">
        <v>1</v>
      </c>
      <c r="D168" s="40">
        <v>69466</v>
      </c>
      <c r="E168" s="40">
        <v>5</v>
      </c>
      <c r="F168" s="40">
        <v>73640</v>
      </c>
      <c r="G168" s="40">
        <v>65</v>
      </c>
      <c r="H168" s="40">
        <v>188616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28196</v>
      </c>
      <c r="P168" s="36">
        <v>0</v>
      </c>
      <c r="Q168" s="36">
        <v>0</v>
      </c>
      <c r="R168" s="40">
        <v>0</v>
      </c>
      <c r="S168" s="40">
        <v>0</v>
      </c>
      <c r="T168" s="40">
        <v>6578</v>
      </c>
      <c r="U168" s="14">
        <f t="shared" si="11"/>
        <v>366496</v>
      </c>
      <c r="V168" s="1"/>
      <c r="W168" s="133"/>
      <c r="X168" s="1"/>
      <c r="Y168" s="1"/>
      <c r="Z168" s="133"/>
      <c r="AA168" s="1"/>
    </row>
    <row r="169" spans="1:27" ht="15.75">
      <c r="A169" s="33" t="s">
        <v>33</v>
      </c>
      <c r="B169" s="33" t="s">
        <v>34</v>
      </c>
      <c r="C169" s="33">
        <v>1</v>
      </c>
      <c r="D169" s="40">
        <v>69466</v>
      </c>
      <c r="E169" s="40">
        <v>7</v>
      </c>
      <c r="F169" s="40">
        <v>103095</v>
      </c>
      <c r="G169" s="40">
        <v>81</v>
      </c>
      <c r="H169" s="40">
        <v>235044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34646</v>
      </c>
      <c r="P169" s="36">
        <v>0</v>
      </c>
      <c r="Q169" s="36">
        <v>62188</v>
      </c>
      <c r="R169" s="40">
        <v>0</v>
      </c>
      <c r="S169" s="40">
        <v>0</v>
      </c>
      <c r="T169" s="40">
        <v>8197</v>
      </c>
      <c r="U169" s="14">
        <f t="shared" si="11"/>
        <v>512636</v>
      </c>
      <c r="V169" s="1"/>
      <c r="W169" s="133"/>
      <c r="X169" s="1"/>
      <c r="Y169" s="1"/>
      <c r="Z169" s="133"/>
      <c r="AA169" s="1"/>
    </row>
    <row r="170" spans="1:27" ht="15.75">
      <c r="A170" s="33" t="s">
        <v>35</v>
      </c>
      <c r="B170" s="33" t="s">
        <v>36</v>
      </c>
      <c r="C170" s="33">
        <v>1</v>
      </c>
      <c r="D170" s="40">
        <v>69466</v>
      </c>
      <c r="E170" s="40">
        <v>5</v>
      </c>
      <c r="F170" s="40">
        <v>73640</v>
      </c>
      <c r="G170" s="40">
        <v>48</v>
      </c>
      <c r="H170" s="40">
        <v>139285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24003</v>
      </c>
      <c r="P170" s="36">
        <v>0</v>
      </c>
      <c r="Q170" s="36">
        <v>0</v>
      </c>
      <c r="R170" s="40">
        <v>0</v>
      </c>
      <c r="S170" s="40">
        <v>0</v>
      </c>
      <c r="T170" s="40">
        <v>4858</v>
      </c>
      <c r="U170" s="14">
        <f t="shared" si="11"/>
        <v>311252</v>
      </c>
      <c r="V170" s="1"/>
      <c r="W170" s="133"/>
      <c r="X170" s="1"/>
      <c r="Y170" s="1"/>
      <c r="Z170" s="133"/>
      <c r="AA170" s="1"/>
    </row>
    <row r="171" spans="1:27" ht="15.75">
      <c r="A171" s="33" t="s">
        <v>37</v>
      </c>
      <c r="B171" s="33" t="s">
        <v>38</v>
      </c>
      <c r="C171" s="33">
        <v>1</v>
      </c>
      <c r="D171" s="40">
        <v>69466</v>
      </c>
      <c r="E171" s="40">
        <v>5</v>
      </c>
      <c r="F171" s="40">
        <v>73640</v>
      </c>
      <c r="G171" s="40">
        <v>66</v>
      </c>
      <c r="H171" s="40">
        <v>191517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  <c r="O171" s="40">
        <v>28443</v>
      </c>
      <c r="P171" s="36">
        <v>0</v>
      </c>
      <c r="Q171" s="36">
        <v>0</v>
      </c>
      <c r="R171" s="40">
        <v>0</v>
      </c>
      <c r="S171" s="40">
        <v>0</v>
      </c>
      <c r="T171" s="40">
        <v>6679</v>
      </c>
      <c r="U171" s="14">
        <f t="shared" si="11"/>
        <v>369745</v>
      </c>
      <c r="V171" s="1"/>
      <c r="W171" s="133"/>
      <c r="X171" s="1"/>
      <c r="Y171" s="1"/>
      <c r="Z171" s="133"/>
      <c r="AA171" s="1"/>
    </row>
    <row r="172" spans="1:27" ht="15.75">
      <c r="A172" s="33" t="s">
        <v>39</v>
      </c>
      <c r="B172" s="33" t="s">
        <v>146</v>
      </c>
      <c r="C172" s="33">
        <v>1</v>
      </c>
      <c r="D172" s="40">
        <v>69466</v>
      </c>
      <c r="E172" s="40">
        <v>16</v>
      </c>
      <c r="F172" s="40">
        <v>235647</v>
      </c>
      <c r="G172" s="40">
        <v>316</v>
      </c>
      <c r="H172" s="40">
        <v>916962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103876</v>
      </c>
      <c r="P172" s="36">
        <v>36118</v>
      </c>
      <c r="Q172" s="36">
        <v>0</v>
      </c>
      <c r="R172" s="40">
        <v>0</v>
      </c>
      <c r="S172" s="40">
        <v>0</v>
      </c>
      <c r="T172" s="40">
        <v>31979</v>
      </c>
      <c r="U172" s="14">
        <f t="shared" si="11"/>
        <v>1394048</v>
      </c>
      <c r="V172" s="1"/>
      <c r="W172" s="133"/>
      <c r="X172" s="1"/>
      <c r="Y172" s="1"/>
      <c r="Z172" s="133"/>
      <c r="AA172" s="1"/>
    </row>
    <row r="173" spans="1:27" ht="15.75">
      <c r="A173" s="33" t="s">
        <v>40</v>
      </c>
      <c r="B173" s="33" t="s">
        <v>41</v>
      </c>
      <c r="C173" s="33">
        <v>1</v>
      </c>
      <c r="D173" s="40">
        <v>69466</v>
      </c>
      <c r="E173" s="40">
        <v>1</v>
      </c>
      <c r="F173" s="40">
        <v>14728</v>
      </c>
      <c r="G173" s="40">
        <v>5</v>
      </c>
      <c r="H173" s="40">
        <v>14509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8390</v>
      </c>
      <c r="P173" s="36">
        <v>0</v>
      </c>
      <c r="Q173" s="36">
        <v>0</v>
      </c>
      <c r="R173" s="40">
        <v>32337</v>
      </c>
      <c r="S173" s="40">
        <v>0</v>
      </c>
      <c r="T173" s="40">
        <v>506</v>
      </c>
      <c r="U173" s="14">
        <f t="shared" si="11"/>
        <v>139936</v>
      </c>
      <c r="V173" s="1"/>
      <c r="W173" s="133"/>
      <c r="X173" s="1"/>
      <c r="Y173" s="1"/>
      <c r="Z173" s="133"/>
      <c r="AA173" s="1"/>
    </row>
    <row r="174" spans="1:27" ht="15.75">
      <c r="A174" s="33" t="s">
        <v>42</v>
      </c>
      <c r="B174" s="33" t="s">
        <v>16</v>
      </c>
      <c r="C174" s="33">
        <v>1</v>
      </c>
      <c r="D174" s="40">
        <v>69466</v>
      </c>
      <c r="E174" s="40">
        <v>3</v>
      </c>
      <c r="F174" s="40">
        <v>44184</v>
      </c>
      <c r="G174" s="40">
        <v>11</v>
      </c>
      <c r="H174" s="40">
        <v>31920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12373</v>
      </c>
      <c r="P174" s="36">
        <v>0</v>
      </c>
      <c r="Q174" s="36">
        <v>0</v>
      </c>
      <c r="R174" s="40">
        <v>32337</v>
      </c>
      <c r="S174" s="40">
        <v>0</v>
      </c>
      <c r="T174" s="40">
        <v>1114</v>
      </c>
      <c r="U174" s="14">
        <f t="shared" si="11"/>
        <v>191394</v>
      </c>
      <c r="V174" s="1"/>
      <c r="W174" s="133"/>
      <c r="X174" s="1"/>
      <c r="Y174" s="1"/>
      <c r="Z174" s="133"/>
      <c r="AA174" s="1"/>
    </row>
    <row r="175" spans="1:27" ht="15.75">
      <c r="A175" s="33" t="s">
        <v>43</v>
      </c>
      <c r="B175" s="33" t="s">
        <v>44</v>
      </c>
      <c r="C175" s="33">
        <v>1</v>
      </c>
      <c r="D175" s="40">
        <v>69466</v>
      </c>
      <c r="E175" s="40">
        <v>7</v>
      </c>
      <c r="F175" s="40">
        <v>103095</v>
      </c>
      <c r="G175" s="40">
        <v>56</v>
      </c>
      <c r="H175" s="40">
        <v>162500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28480</v>
      </c>
      <c r="P175" s="36">
        <v>0</v>
      </c>
      <c r="Q175" s="36">
        <v>0</v>
      </c>
      <c r="R175" s="40">
        <v>0</v>
      </c>
      <c r="S175" s="40">
        <v>0</v>
      </c>
      <c r="T175" s="40">
        <v>5667</v>
      </c>
      <c r="U175" s="14">
        <f t="shared" si="11"/>
        <v>369208</v>
      </c>
      <c r="V175" s="1"/>
      <c r="W175" s="133"/>
      <c r="X175" s="1"/>
      <c r="Y175" s="1"/>
      <c r="Z175" s="133"/>
      <c r="AA175" s="1"/>
    </row>
    <row r="176" spans="1:27" ht="15.75">
      <c r="A176" s="33" t="s">
        <v>45</v>
      </c>
      <c r="B176" s="33" t="s">
        <v>46</v>
      </c>
      <c r="C176" s="33">
        <v>1</v>
      </c>
      <c r="D176" s="40">
        <v>69466</v>
      </c>
      <c r="E176" s="40">
        <v>6</v>
      </c>
      <c r="F176" s="40">
        <v>88368</v>
      </c>
      <c r="G176" s="40">
        <v>76</v>
      </c>
      <c r="H176" s="40">
        <v>220535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32161</v>
      </c>
      <c r="P176" s="36">
        <v>0</v>
      </c>
      <c r="Q176" s="36">
        <v>0</v>
      </c>
      <c r="R176" s="40">
        <v>0</v>
      </c>
      <c r="S176" s="40">
        <v>0</v>
      </c>
      <c r="T176" s="40">
        <v>7691</v>
      </c>
      <c r="U176" s="14">
        <f t="shared" si="11"/>
        <v>418221</v>
      </c>
      <c r="V176" s="1"/>
      <c r="W176" s="133"/>
      <c r="X176" s="1"/>
      <c r="Y176" s="1"/>
      <c r="Z176" s="133"/>
      <c r="AA176" s="1"/>
    </row>
    <row r="177" spans="1:27" ht="15.75">
      <c r="A177" s="33" t="s">
        <v>47</v>
      </c>
      <c r="B177" s="33" t="s">
        <v>48</v>
      </c>
      <c r="C177" s="33">
        <v>1</v>
      </c>
      <c r="D177" s="40">
        <v>69466</v>
      </c>
      <c r="E177" s="40">
        <v>7</v>
      </c>
      <c r="F177" s="40">
        <v>103095</v>
      </c>
      <c r="G177" s="40">
        <v>127</v>
      </c>
      <c r="H177" s="40">
        <v>368526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45992</v>
      </c>
      <c r="P177" s="36">
        <v>16417</v>
      </c>
      <c r="Q177" s="36">
        <v>0</v>
      </c>
      <c r="R177" s="40">
        <v>0</v>
      </c>
      <c r="S177" s="40">
        <v>0</v>
      </c>
      <c r="T177" s="40">
        <v>12852</v>
      </c>
      <c r="U177" s="14">
        <f t="shared" si="11"/>
        <v>616348</v>
      </c>
      <c r="V177" s="1"/>
      <c r="W177" s="133"/>
      <c r="X177" s="1"/>
      <c r="Y177" s="1"/>
      <c r="Z177" s="133"/>
      <c r="AA177" s="1"/>
    </row>
    <row r="178" spans="1:27" ht="15.75">
      <c r="A178" s="33" t="s">
        <v>49</v>
      </c>
      <c r="B178" s="33" t="s">
        <v>147</v>
      </c>
      <c r="C178" s="33">
        <v>1</v>
      </c>
      <c r="D178" s="40">
        <v>69466</v>
      </c>
      <c r="E178" s="40">
        <v>6</v>
      </c>
      <c r="F178" s="40">
        <v>88368</v>
      </c>
      <c r="G178" s="40">
        <v>73</v>
      </c>
      <c r="H178" s="40">
        <v>211830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31421</v>
      </c>
      <c r="P178" s="36">
        <v>63480</v>
      </c>
      <c r="Q178" s="36">
        <v>0</v>
      </c>
      <c r="R178" s="40">
        <v>0</v>
      </c>
      <c r="S178" s="40">
        <v>0</v>
      </c>
      <c r="T178" s="40">
        <v>7388</v>
      </c>
      <c r="U178" s="14">
        <f t="shared" si="11"/>
        <v>471953</v>
      </c>
      <c r="V178" s="1"/>
      <c r="W178" s="133"/>
      <c r="X178" s="1"/>
      <c r="Y178" s="1"/>
      <c r="Z178" s="133"/>
      <c r="AA178" s="1"/>
    </row>
    <row r="179" spans="1:27" ht="15.75">
      <c r="A179" s="33" t="s">
        <v>50</v>
      </c>
      <c r="B179" s="33" t="s">
        <v>51</v>
      </c>
      <c r="C179" s="33">
        <v>1</v>
      </c>
      <c r="D179" s="40">
        <v>69466</v>
      </c>
      <c r="E179" s="40">
        <v>5</v>
      </c>
      <c r="F179" s="40">
        <v>73640</v>
      </c>
      <c r="G179" s="40">
        <v>76</v>
      </c>
      <c r="H179" s="40">
        <v>220535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30909</v>
      </c>
      <c r="P179" s="36">
        <v>9577</v>
      </c>
      <c r="Q179" s="36">
        <v>0</v>
      </c>
      <c r="R179" s="41">
        <v>0</v>
      </c>
      <c r="S179" s="41">
        <v>0</v>
      </c>
      <c r="T179" s="41">
        <v>7691</v>
      </c>
      <c r="U179" s="14">
        <f t="shared" si="11"/>
        <v>411818</v>
      </c>
      <c r="V179" s="1"/>
      <c r="W179" s="162"/>
      <c r="X179" s="1"/>
      <c r="Y179" s="1"/>
      <c r="Z179" s="133"/>
      <c r="AA179" s="1"/>
    </row>
    <row r="180" spans="1:27" ht="15.75">
      <c r="A180" s="33" t="s">
        <v>52</v>
      </c>
      <c r="B180" s="33" t="s">
        <v>19</v>
      </c>
      <c r="C180" s="33">
        <v>1</v>
      </c>
      <c r="D180" s="40">
        <v>69466</v>
      </c>
      <c r="E180" s="41">
        <v>7</v>
      </c>
      <c r="F180" s="41">
        <v>103095</v>
      </c>
      <c r="G180" s="41">
        <v>85</v>
      </c>
      <c r="H180" s="41">
        <v>246651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1">
        <v>35633</v>
      </c>
      <c r="P180" s="36">
        <v>0</v>
      </c>
      <c r="Q180" s="36">
        <v>0</v>
      </c>
      <c r="R180" s="41">
        <v>0</v>
      </c>
      <c r="S180" s="41">
        <v>0</v>
      </c>
      <c r="T180" s="41">
        <v>8602</v>
      </c>
      <c r="U180" s="14">
        <f t="shared" si="11"/>
        <v>463447</v>
      </c>
      <c r="V180" s="1"/>
      <c r="W180" s="133"/>
      <c r="X180" s="1"/>
      <c r="Y180" s="1"/>
      <c r="Z180" s="133"/>
      <c r="AA180" s="1"/>
    </row>
    <row r="181" spans="1:27" ht="15.75">
      <c r="A181" s="33" t="s">
        <v>53</v>
      </c>
      <c r="B181" s="33" t="s">
        <v>54</v>
      </c>
      <c r="C181" s="33">
        <v>1</v>
      </c>
      <c r="D181" s="40">
        <v>69466</v>
      </c>
      <c r="E181" s="41">
        <v>3</v>
      </c>
      <c r="F181" s="41">
        <v>44184</v>
      </c>
      <c r="G181" s="41">
        <v>39</v>
      </c>
      <c r="H181" s="41">
        <v>113170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1">
        <v>19280</v>
      </c>
      <c r="P181" s="36">
        <v>0</v>
      </c>
      <c r="Q181" s="36">
        <v>0</v>
      </c>
      <c r="R181" s="40">
        <v>32337</v>
      </c>
      <c r="S181" s="41">
        <v>0</v>
      </c>
      <c r="T181" s="41">
        <v>3947</v>
      </c>
      <c r="U181" s="14">
        <f t="shared" si="11"/>
        <v>282384</v>
      </c>
      <c r="V181" s="1"/>
      <c r="W181" s="133"/>
      <c r="X181" s="1"/>
      <c r="Y181" s="1"/>
      <c r="Z181" s="133"/>
      <c r="AA181" s="1"/>
    </row>
    <row r="182" spans="1:27" ht="15.75">
      <c r="A182" s="33" t="s">
        <v>55</v>
      </c>
      <c r="B182" s="33" t="s">
        <v>56</v>
      </c>
      <c r="C182" s="33">
        <v>1</v>
      </c>
      <c r="D182" s="40">
        <v>69466</v>
      </c>
      <c r="E182" s="41">
        <v>4</v>
      </c>
      <c r="F182" s="41">
        <v>58912</v>
      </c>
      <c r="G182" s="41">
        <v>45</v>
      </c>
      <c r="H182" s="41">
        <v>130580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1">
        <v>22011</v>
      </c>
      <c r="P182" s="36">
        <v>0</v>
      </c>
      <c r="Q182" s="36">
        <v>0</v>
      </c>
      <c r="R182" s="41">
        <v>0</v>
      </c>
      <c r="S182" s="41">
        <v>0</v>
      </c>
      <c r="T182" s="41">
        <v>4554</v>
      </c>
      <c r="U182" s="14">
        <f t="shared" si="11"/>
        <v>285523</v>
      </c>
      <c r="V182" s="1"/>
      <c r="W182" s="133"/>
      <c r="X182" s="1"/>
      <c r="Y182" s="1"/>
      <c r="Z182" s="133"/>
      <c r="AA182" s="1"/>
    </row>
    <row r="183" spans="1:27" ht="15.75">
      <c r="A183" s="33" t="s">
        <v>144</v>
      </c>
      <c r="B183" s="5" t="s">
        <v>229</v>
      </c>
      <c r="C183" s="33">
        <v>0</v>
      </c>
      <c r="D183" s="40">
        <v>0</v>
      </c>
      <c r="E183" s="41">
        <v>0</v>
      </c>
      <c r="F183" s="41">
        <v>0</v>
      </c>
      <c r="G183" s="41">
        <v>0</v>
      </c>
      <c r="H183" s="41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1">
        <v>0</v>
      </c>
      <c r="P183" s="36">
        <v>0</v>
      </c>
      <c r="Q183" s="36">
        <v>0</v>
      </c>
      <c r="R183" s="41">
        <v>0</v>
      </c>
      <c r="S183" s="41">
        <v>0</v>
      </c>
      <c r="T183" s="41">
        <v>0</v>
      </c>
      <c r="U183" s="14">
        <f>D183+F183+H183+O183+P183+Q183+R183+S183+T183</f>
        <v>0</v>
      </c>
      <c r="V183" s="1"/>
      <c r="W183" s="133"/>
      <c r="X183" s="1"/>
      <c r="Y183" s="1"/>
      <c r="Z183" s="1"/>
      <c r="AA183" s="1"/>
    </row>
    <row r="184" spans="1:27" ht="15.75">
      <c r="A184" s="33"/>
      <c r="B184" s="5" t="s">
        <v>236</v>
      </c>
      <c r="C184" s="33">
        <v>0</v>
      </c>
      <c r="D184" s="40">
        <v>0</v>
      </c>
      <c r="E184" s="41">
        <v>0</v>
      </c>
      <c r="F184" s="41">
        <v>0</v>
      </c>
      <c r="G184" s="41">
        <v>0</v>
      </c>
      <c r="H184" s="41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  <c r="O184" s="41">
        <v>0</v>
      </c>
      <c r="P184" s="36">
        <v>0</v>
      </c>
      <c r="Q184" s="36">
        <v>0</v>
      </c>
      <c r="R184" s="41">
        <v>0</v>
      </c>
      <c r="S184" s="41">
        <v>0</v>
      </c>
      <c r="T184" s="41">
        <v>0</v>
      </c>
      <c r="U184" s="14">
        <f>D184+F184+H184+O184+P184+Q184+R184+S184+T184</f>
        <v>0</v>
      </c>
      <c r="V184" s="1"/>
      <c r="W184" s="133"/>
      <c r="X184" s="1"/>
      <c r="Y184" s="1"/>
      <c r="Z184" s="1"/>
      <c r="AA184" s="1"/>
    </row>
    <row r="185" spans="1:27" ht="16.5" thickBot="1">
      <c r="A185" s="33"/>
      <c r="B185" s="5" t="s">
        <v>234</v>
      </c>
      <c r="C185" s="33">
        <v>0</v>
      </c>
      <c r="D185" s="40">
        <v>0</v>
      </c>
      <c r="E185" s="41">
        <v>4</v>
      </c>
      <c r="F185" s="41">
        <v>58911</v>
      </c>
      <c r="G185" s="41">
        <v>92</v>
      </c>
      <c r="H185" s="41">
        <v>266965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1">
        <v>27702</v>
      </c>
      <c r="P185" s="36">
        <v>8275</v>
      </c>
      <c r="Q185" s="36">
        <v>1880</v>
      </c>
      <c r="R185" s="101">
        <v>4890</v>
      </c>
      <c r="S185" s="101">
        <v>0</v>
      </c>
      <c r="T185" s="101">
        <v>7521</v>
      </c>
      <c r="U185" s="14">
        <f>D185+F185+H185+O185+P185+Q185+R185+S185+T185</f>
        <v>376144</v>
      </c>
      <c r="V185" s="1"/>
      <c r="W185" s="133"/>
      <c r="X185" s="1"/>
      <c r="Y185" s="1"/>
      <c r="Z185" s="1"/>
      <c r="AA185" s="1"/>
    </row>
    <row r="186" spans="1:27" ht="16.5" thickBot="1">
      <c r="A186" s="6"/>
      <c r="B186" s="12" t="s">
        <v>59</v>
      </c>
      <c r="C186" s="18">
        <f>C163+C164+C165+C166+C167+C168+C169+C170+C171+C172+C173+C174+C175+C176+C177+C178+C179+C180+C181+C182+C183+C184+C185</f>
        <v>20</v>
      </c>
      <c r="D186" s="18">
        <f aca="true" t="shared" si="12" ref="D186:U186">D163+D164+D165+D166+D167+D168+D169+D170+D171+D172+D173+D174+D175+D176+D177+D178+D179+D180+D181+D182+D183+D184+D185</f>
        <v>1389320</v>
      </c>
      <c r="E186" s="18">
        <f t="shared" si="12"/>
        <v>157</v>
      </c>
      <c r="F186" s="18">
        <f t="shared" si="12"/>
        <v>2312285</v>
      </c>
      <c r="G186" s="18">
        <f t="shared" si="12"/>
        <v>2550</v>
      </c>
      <c r="H186" s="18">
        <f t="shared" si="12"/>
        <v>7399539</v>
      </c>
      <c r="I186" s="18">
        <f t="shared" si="12"/>
        <v>0</v>
      </c>
      <c r="J186" s="18">
        <f t="shared" si="12"/>
        <v>0</v>
      </c>
      <c r="K186" s="18">
        <f t="shared" si="12"/>
        <v>0</v>
      </c>
      <c r="L186" s="18">
        <f t="shared" si="12"/>
        <v>0</v>
      </c>
      <c r="M186" s="18">
        <f t="shared" si="12"/>
        <v>0</v>
      </c>
      <c r="N186" s="18">
        <f t="shared" si="12"/>
        <v>0</v>
      </c>
      <c r="O186" s="18">
        <f t="shared" si="12"/>
        <v>943597</v>
      </c>
      <c r="P186" s="18">
        <f t="shared" si="12"/>
        <v>281898</v>
      </c>
      <c r="Q186" s="18">
        <f t="shared" si="12"/>
        <v>64068</v>
      </c>
      <c r="R186" s="18">
        <f t="shared" si="12"/>
        <v>166575</v>
      </c>
      <c r="S186" s="18">
        <f t="shared" si="12"/>
        <v>0</v>
      </c>
      <c r="T186" s="102">
        <f>T163+T164+T165+T166+T167+T168+T169+T170+T171+T172+T173+T174+T175+T176+T177+T178+T179+T180+T181+T182+T183+T184+T185</f>
        <v>256271</v>
      </c>
      <c r="U186" s="18">
        <f t="shared" si="12"/>
        <v>12813553</v>
      </c>
      <c r="V186" s="1"/>
      <c r="W186" s="1"/>
      <c r="X186" s="1"/>
      <c r="Y186" s="1"/>
      <c r="Z186" s="1"/>
      <c r="AA186" s="1"/>
    </row>
    <row r="187" spans="1:27" ht="92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>
      <c r="A188" s="97"/>
      <c r="B188" s="210" t="s">
        <v>84</v>
      </c>
      <c r="C188" s="210"/>
      <c r="D188" s="134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97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thickBot="1">
      <c r="A189" s="97"/>
      <c r="B189" s="210" t="s">
        <v>90</v>
      </c>
      <c r="C189" s="210"/>
      <c r="D189" s="134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97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thickBot="1">
      <c r="A190" s="97"/>
      <c r="B190" s="210" t="s">
        <v>91</v>
      </c>
      <c r="C190" s="210"/>
      <c r="D190" s="135">
        <v>89250</v>
      </c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97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thickBot="1">
      <c r="A191" s="97"/>
      <c r="B191" s="97"/>
      <c r="C191" s="97"/>
      <c r="D191" s="82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97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thickBot="1">
      <c r="A192" s="34" t="s">
        <v>1</v>
      </c>
      <c r="B192" s="35" t="s">
        <v>4</v>
      </c>
      <c r="C192" s="190" t="s">
        <v>105</v>
      </c>
      <c r="D192" s="191"/>
      <c r="E192" s="191"/>
      <c r="F192" s="191"/>
      <c r="G192" s="191"/>
      <c r="H192" s="191"/>
      <c r="I192" s="191"/>
      <c r="J192" s="191"/>
      <c r="K192" s="191"/>
      <c r="L192" s="191"/>
      <c r="M192" s="191"/>
      <c r="N192" s="192"/>
      <c r="O192" s="27"/>
      <c r="P192" s="21"/>
      <c r="Q192" s="21"/>
      <c r="R192" s="74"/>
      <c r="S192" s="74"/>
      <c r="T192" s="74"/>
      <c r="U192" s="7" t="s">
        <v>7</v>
      </c>
      <c r="V192" s="1"/>
      <c r="W192" s="1"/>
      <c r="X192" s="1"/>
      <c r="Y192" s="1"/>
      <c r="Z192" s="1"/>
      <c r="AA192" s="1"/>
    </row>
    <row r="193" spans="1:27" ht="15.75">
      <c r="A193" s="33" t="s">
        <v>2</v>
      </c>
      <c r="B193" s="36"/>
      <c r="C193" s="77" t="s">
        <v>5</v>
      </c>
      <c r="D193" s="37" t="s">
        <v>163</v>
      </c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8"/>
      <c r="P193" s="22"/>
      <c r="Q193" s="22"/>
      <c r="R193" s="75"/>
      <c r="S193" s="75"/>
      <c r="T193" s="75"/>
      <c r="U193" s="69" t="s">
        <v>61</v>
      </c>
      <c r="V193" s="1"/>
      <c r="W193" s="1"/>
      <c r="X193" s="1"/>
      <c r="Y193" s="1"/>
      <c r="Z193" s="1"/>
      <c r="AA193" s="1"/>
    </row>
    <row r="194" spans="1:27" ht="15.75">
      <c r="A194" s="33" t="s">
        <v>3</v>
      </c>
      <c r="B194" s="36"/>
      <c r="C194" s="37" t="s">
        <v>132</v>
      </c>
      <c r="D194" s="37" t="s">
        <v>58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2"/>
      <c r="Q194" s="22"/>
      <c r="R194" s="75"/>
      <c r="S194" s="75"/>
      <c r="T194" s="75"/>
      <c r="U194" s="69" t="s">
        <v>63</v>
      </c>
      <c r="V194" s="1"/>
      <c r="W194" s="1"/>
      <c r="X194" s="1"/>
      <c r="Y194" s="1"/>
      <c r="Z194" s="1"/>
      <c r="AA194" s="1"/>
    </row>
    <row r="195" spans="1:27" ht="15.75">
      <c r="A195" s="33"/>
      <c r="B195" s="36"/>
      <c r="C195" s="37" t="s">
        <v>135</v>
      </c>
      <c r="D195" s="17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2"/>
      <c r="Q195" s="22"/>
      <c r="R195" s="75"/>
      <c r="S195" s="75"/>
      <c r="T195" s="75"/>
      <c r="U195" s="69" t="s">
        <v>62</v>
      </c>
      <c r="V195" s="1"/>
      <c r="W195" s="1"/>
      <c r="X195" s="1"/>
      <c r="Y195" s="1"/>
      <c r="Z195" s="1"/>
      <c r="AA195" s="1"/>
    </row>
    <row r="196" spans="1:27" ht="16.5" thickBot="1">
      <c r="A196" s="33"/>
      <c r="B196" s="36"/>
      <c r="C196" s="37"/>
      <c r="D196" s="6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3"/>
      <c r="Q196" s="23"/>
      <c r="R196" s="76"/>
      <c r="S196" s="76"/>
      <c r="T196" s="76"/>
      <c r="U196" s="70"/>
      <c r="V196" s="1"/>
      <c r="W196" s="1"/>
      <c r="X196" s="1"/>
      <c r="Y196" s="1"/>
      <c r="Z196" s="1"/>
      <c r="AA196" s="1"/>
    </row>
    <row r="197" spans="1:27" ht="15.75" thickBot="1">
      <c r="A197" s="9">
        <v>1</v>
      </c>
      <c r="B197" s="10">
        <v>2</v>
      </c>
      <c r="C197" s="10">
        <v>3</v>
      </c>
      <c r="D197" s="10">
        <v>4</v>
      </c>
      <c r="E197" s="10">
        <v>5</v>
      </c>
      <c r="F197" s="10">
        <v>6</v>
      </c>
      <c r="G197" s="10">
        <v>7</v>
      </c>
      <c r="H197" s="10">
        <v>8</v>
      </c>
      <c r="I197" s="10">
        <v>9</v>
      </c>
      <c r="J197" s="10">
        <v>10</v>
      </c>
      <c r="K197" s="10">
        <v>11</v>
      </c>
      <c r="L197" s="10">
        <v>12</v>
      </c>
      <c r="M197" s="10">
        <v>13</v>
      </c>
      <c r="N197" s="10">
        <v>14</v>
      </c>
      <c r="O197" s="10">
        <v>15</v>
      </c>
      <c r="P197" s="10">
        <v>16</v>
      </c>
      <c r="Q197" s="71">
        <v>17</v>
      </c>
      <c r="R197" s="10">
        <v>18</v>
      </c>
      <c r="S197" s="71">
        <v>19</v>
      </c>
      <c r="T197" s="71">
        <v>20</v>
      </c>
      <c r="U197" s="9">
        <v>21</v>
      </c>
      <c r="V197" s="1"/>
      <c r="W197" s="1"/>
      <c r="X197" s="1"/>
      <c r="Y197" s="1"/>
      <c r="Z197" s="1"/>
      <c r="AA197" s="1"/>
    </row>
    <row r="198" spans="1:27" ht="15.75">
      <c r="A198" s="33" t="s">
        <v>23</v>
      </c>
      <c r="B198" s="33" t="s">
        <v>97</v>
      </c>
      <c r="C198" s="40">
        <v>801</v>
      </c>
      <c r="D198" s="40">
        <f>C198*35</f>
        <v>28035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3">
        <v>0</v>
      </c>
      <c r="U198" s="14">
        <f>SUM(D198:T198)</f>
        <v>28035</v>
      </c>
      <c r="V198" s="1"/>
      <c r="W198" s="1"/>
      <c r="X198" s="1"/>
      <c r="Y198" s="1"/>
      <c r="Z198" s="1"/>
      <c r="AA198" s="1"/>
    </row>
    <row r="199" spans="1:27" ht="15.75">
      <c r="A199" s="33" t="s">
        <v>24</v>
      </c>
      <c r="B199" s="33" t="s">
        <v>98</v>
      </c>
      <c r="C199" s="40">
        <v>346</v>
      </c>
      <c r="D199" s="40">
        <f aca="true" t="shared" si="13" ref="D199:D220">C199*35</f>
        <v>12110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3">
        <v>0</v>
      </c>
      <c r="U199" s="14">
        <f aca="true" t="shared" si="14" ref="U199:U219">SUM(D199:T199)</f>
        <v>12110</v>
      </c>
      <c r="V199" s="1"/>
      <c r="W199" s="1"/>
      <c r="X199" s="1"/>
      <c r="Y199" s="1"/>
      <c r="Z199" s="1"/>
      <c r="AA199" s="1"/>
    </row>
    <row r="200" spans="1:27" ht="15.75">
      <c r="A200" s="33" t="s">
        <v>25</v>
      </c>
      <c r="B200" s="33" t="s">
        <v>26</v>
      </c>
      <c r="C200" s="40">
        <v>21</v>
      </c>
      <c r="D200" s="40">
        <f t="shared" si="13"/>
        <v>735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3">
        <v>0</v>
      </c>
      <c r="U200" s="14">
        <f t="shared" si="14"/>
        <v>735</v>
      </c>
      <c r="V200" s="1"/>
      <c r="W200" s="1"/>
      <c r="X200" s="1"/>
      <c r="Y200" s="1"/>
      <c r="Z200" s="1"/>
      <c r="AA200" s="1"/>
    </row>
    <row r="201" spans="1:27" ht="15.75">
      <c r="A201" s="33" t="s">
        <v>27</v>
      </c>
      <c r="B201" s="33" t="s">
        <v>28</v>
      </c>
      <c r="C201" s="40">
        <v>9</v>
      </c>
      <c r="D201" s="40">
        <f t="shared" si="13"/>
        <v>315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3">
        <v>0</v>
      </c>
      <c r="U201" s="14">
        <f t="shared" si="14"/>
        <v>315</v>
      </c>
      <c r="V201" s="1"/>
      <c r="W201" s="1"/>
      <c r="X201" s="1"/>
      <c r="Y201" s="1"/>
      <c r="Z201" s="1"/>
      <c r="AA201" s="1"/>
    </row>
    <row r="202" spans="1:27" ht="15.75">
      <c r="A202" s="33" t="s">
        <v>29</v>
      </c>
      <c r="B202" s="33" t="s">
        <v>30</v>
      </c>
      <c r="C202" s="40">
        <v>112</v>
      </c>
      <c r="D202" s="40">
        <f t="shared" si="13"/>
        <v>3920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3">
        <v>0</v>
      </c>
      <c r="U202" s="14">
        <f t="shared" si="14"/>
        <v>3920</v>
      </c>
      <c r="V202" s="1"/>
      <c r="W202" s="1"/>
      <c r="X202" s="1"/>
      <c r="Y202" s="1"/>
      <c r="Z202" s="1"/>
      <c r="AA202" s="1"/>
    </row>
    <row r="203" spans="1:27" ht="15.75">
      <c r="A203" s="33" t="s">
        <v>31</v>
      </c>
      <c r="B203" s="33" t="s">
        <v>32</v>
      </c>
      <c r="C203" s="40">
        <v>67</v>
      </c>
      <c r="D203" s="40">
        <f t="shared" si="13"/>
        <v>2345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3">
        <v>0</v>
      </c>
      <c r="U203" s="14">
        <f t="shared" si="14"/>
        <v>2345</v>
      </c>
      <c r="V203" s="1"/>
      <c r="W203" s="1"/>
      <c r="X203" s="1"/>
      <c r="Y203" s="1"/>
      <c r="Z203" s="1"/>
      <c r="AA203" s="1"/>
    </row>
    <row r="204" spans="1:27" ht="15.75">
      <c r="A204" s="33" t="s">
        <v>33</v>
      </c>
      <c r="B204" s="33" t="s">
        <v>34</v>
      </c>
      <c r="C204" s="40">
        <v>81</v>
      </c>
      <c r="D204" s="40">
        <f t="shared" si="13"/>
        <v>2835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3">
        <v>0</v>
      </c>
      <c r="U204" s="14">
        <f t="shared" si="14"/>
        <v>2835</v>
      </c>
      <c r="V204" s="1"/>
      <c r="W204" s="1"/>
      <c r="X204" s="1"/>
      <c r="Y204" s="1"/>
      <c r="Z204" s="1"/>
      <c r="AA204" s="1"/>
    </row>
    <row r="205" spans="1:27" ht="15.75">
      <c r="A205" s="33" t="s">
        <v>35</v>
      </c>
      <c r="B205" s="33" t="s">
        <v>36</v>
      </c>
      <c r="C205" s="40">
        <v>48</v>
      </c>
      <c r="D205" s="40">
        <f t="shared" si="13"/>
        <v>1680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3">
        <v>0</v>
      </c>
      <c r="U205" s="14">
        <f t="shared" si="14"/>
        <v>1680</v>
      </c>
      <c r="V205" s="1"/>
      <c r="W205" s="1"/>
      <c r="X205" s="1"/>
      <c r="Y205" s="1"/>
      <c r="Z205" s="1"/>
      <c r="AA205" s="1"/>
    </row>
    <row r="206" spans="1:27" ht="15.75">
      <c r="A206" s="33" t="s">
        <v>37</v>
      </c>
      <c r="B206" s="33" t="s">
        <v>38</v>
      </c>
      <c r="C206" s="40">
        <v>66</v>
      </c>
      <c r="D206" s="40">
        <f t="shared" si="13"/>
        <v>2310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3">
        <v>0</v>
      </c>
      <c r="U206" s="14">
        <f t="shared" si="14"/>
        <v>2310</v>
      </c>
      <c r="V206" s="1"/>
      <c r="W206" s="1"/>
      <c r="X206" s="1"/>
      <c r="Y206" s="1"/>
      <c r="Z206" s="1"/>
      <c r="AA206" s="1"/>
    </row>
    <row r="207" spans="1:27" ht="15.75">
      <c r="A207" s="33" t="s">
        <v>39</v>
      </c>
      <c r="B207" s="33" t="s">
        <v>146</v>
      </c>
      <c r="C207" s="40">
        <v>316</v>
      </c>
      <c r="D207" s="40">
        <f t="shared" si="13"/>
        <v>11060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3">
        <v>0</v>
      </c>
      <c r="U207" s="14">
        <f t="shared" si="14"/>
        <v>11060</v>
      </c>
      <c r="V207" s="1"/>
      <c r="W207" s="1"/>
      <c r="X207" s="1"/>
      <c r="Y207" s="1"/>
      <c r="Z207" s="1"/>
      <c r="AA207" s="1"/>
    </row>
    <row r="208" spans="1:27" ht="15.75">
      <c r="A208" s="33" t="s">
        <v>40</v>
      </c>
      <c r="B208" s="33" t="s">
        <v>41</v>
      </c>
      <c r="C208" s="40">
        <v>5</v>
      </c>
      <c r="D208" s="40">
        <f t="shared" si="13"/>
        <v>175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3">
        <v>0</v>
      </c>
      <c r="U208" s="14">
        <f t="shared" si="14"/>
        <v>175</v>
      </c>
      <c r="V208" s="1"/>
      <c r="W208" s="1"/>
      <c r="X208" s="1"/>
      <c r="Y208" s="1"/>
      <c r="Z208" s="1"/>
      <c r="AA208" s="1"/>
    </row>
    <row r="209" spans="1:27" ht="15.75">
      <c r="A209" s="33" t="s">
        <v>42</v>
      </c>
      <c r="B209" s="33" t="s">
        <v>16</v>
      </c>
      <c r="C209" s="40">
        <v>11</v>
      </c>
      <c r="D209" s="40">
        <f t="shared" si="13"/>
        <v>385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3">
        <v>0</v>
      </c>
      <c r="U209" s="14">
        <f t="shared" si="14"/>
        <v>385</v>
      </c>
      <c r="V209" s="1"/>
      <c r="W209" s="1"/>
      <c r="X209" s="1"/>
      <c r="Y209" s="1"/>
      <c r="Z209" s="1"/>
      <c r="AA209" s="1"/>
    </row>
    <row r="210" spans="1:27" ht="15.75">
      <c r="A210" s="33" t="s">
        <v>43</v>
      </c>
      <c r="B210" s="33" t="s">
        <v>44</v>
      </c>
      <c r="C210" s="40">
        <v>56</v>
      </c>
      <c r="D210" s="40">
        <f t="shared" si="13"/>
        <v>1960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3">
        <v>0</v>
      </c>
      <c r="U210" s="14">
        <f t="shared" si="14"/>
        <v>1960</v>
      </c>
      <c r="V210" s="1"/>
      <c r="W210" s="1"/>
      <c r="X210" s="1"/>
      <c r="Y210" s="1"/>
      <c r="Z210" s="1"/>
      <c r="AA210" s="1"/>
    </row>
    <row r="211" spans="1:27" ht="15.75">
      <c r="A211" s="33" t="s">
        <v>45</v>
      </c>
      <c r="B211" s="33" t="s">
        <v>46</v>
      </c>
      <c r="C211" s="40">
        <v>76</v>
      </c>
      <c r="D211" s="40">
        <f t="shared" si="13"/>
        <v>2660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3">
        <v>0</v>
      </c>
      <c r="U211" s="14">
        <f t="shared" si="14"/>
        <v>2660</v>
      </c>
      <c r="V211" s="1"/>
      <c r="W211" s="1"/>
      <c r="X211" s="1"/>
      <c r="Y211" s="1"/>
      <c r="Z211" s="1"/>
      <c r="AA211" s="1"/>
    </row>
    <row r="212" spans="1:27" ht="15.75">
      <c r="A212" s="33" t="s">
        <v>47</v>
      </c>
      <c r="B212" s="33" t="s">
        <v>48</v>
      </c>
      <c r="C212" s="40">
        <v>127</v>
      </c>
      <c r="D212" s="40">
        <f t="shared" si="13"/>
        <v>4445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3">
        <v>0</v>
      </c>
      <c r="U212" s="14">
        <f t="shared" si="14"/>
        <v>4445</v>
      </c>
      <c r="V212" s="1"/>
      <c r="W212" s="1"/>
      <c r="X212" s="1"/>
      <c r="Y212" s="1"/>
      <c r="Z212" s="1"/>
      <c r="AA212" s="1"/>
    </row>
    <row r="213" spans="1:27" ht="15.75">
      <c r="A213" s="33" t="s">
        <v>49</v>
      </c>
      <c r="B213" s="33" t="s">
        <v>147</v>
      </c>
      <c r="C213" s="40">
        <v>73</v>
      </c>
      <c r="D213" s="40">
        <f t="shared" si="13"/>
        <v>2555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3">
        <v>0</v>
      </c>
      <c r="U213" s="14">
        <f t="shared" si="14"/>
        <v>2555</v>
      </c>
      <c r="V213" s="1"/>
      <c r="W213" s="1"/>
      <c r="X213" s="1"/>
      <c r="Y213" s="1"/>
      <c r="Z213" s="1"/>
      <c r="AA213" s="1"/>
    </row>
    <row r="214" spans="1:27" ht="15.75">
      <c r="A214" s="33" t="s">
        <v>50</v>
      </c>
      <c r="B214" s="33" t="s">
        <v>51</v>
      </c>
      <c r="C214" s="40">
        <v>76</v>
      </c>
      <c r="D214" s="40">
        <f t="shared" si="13"/>
        <v>2660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3">
        <v>0</v>
      </c>
      <c r="U214" s="14">
        <f t="shared" si="14"/>
        <v>2660</v>
      </c>
      <c r="V214" s="1"/>
      <c r="W214" s="1"/>
      <c r="X214" s="1"/>
      <c r="Y214" s="1"/>
      <c r="Z214" s="1"/>
      <c r="AA214" s="1"/>
    </row>
    <row r="215" spans="1:27" ht="15.75">
      <c r="A215" s="33" t="s">
        <v>52</v>
      </c>
      <c r="B215" s="33" t="s">
        <v>19</v>
      </c>
      <c r="C215" s="41">
        <v>85</v>
      </c>
      <c r="D215" s="40">
        <f t="shared" si="13"/>
        <v>2975</v>
      </c>
      <c r="E215" s="36">
        <v>0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3">
        <v>0</v>
      </c>
      <c r="U215" s="14">
        <f t="shared" si="14"/>
        <v>2975</v>
      </c>
      <c r="V215" s="1"/>
      <c r="W215" s="1"/>
      <c r="X215" s="1"/>
      <c r="Y215" s="1"/>
      <c r="Z215" s="1"/>
      <c r="AA215" s="1"/>
    </row>
    <row r="216" spans="1:27" ht="15.75">
      <c r="A216" s="33" t="s">
        <v>53</v>
      </c>
      <c r="B216" s="33" t="s">
        <v>54</v>
      </c>
      <c r="C216" s="41">
        <v>39</v>
      </c>
      <c r="D216" s="40">
        <f t="shared" si="13"/>
        <v>1365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3">
        <v>0</v>
      </c>
      <c r="U216" s="14">
        <f t="shared" si="14"/>
        <v>1365</v>
      </c>
      <c r="V216" s="1"/>
      <c r="W216" s="1"/>
      <c r="X216" s="1"/>
      <c r="Y216" s="1"/>
      <c r="Z216" s="1"/>
      <c r="AA216" s="1"/>
    </row>
    <row r="217" spans="1:27" ht="15.75">
      <c r="A217" s="33" t="s">
        <v>55</v>
      </c>
      <c r="B217" s="33" t="s">
        <v>56</v>
      </c>
      <c r="C217" s="41">
        <v>45</v>
      </c>
      <c r="D217" s="40">
        <f t="shared" si="13"/>
        <v>1575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3">
        <v>0</v>
      </c>
      <c r="U217" s="14">
        <f t="shared" si="14"/>
        <v>1575</v>
      </c>
      <c r="V217" s="1"/>
      <c r="W217" s="1"/>
      <c r="X217" s="1"/>
      <c r="Y217" s="1"/>
      <c r="Z217" s="1"/>
      <c r="AA217" s="1"/>
    </row>
    <row r="218" spans="1:27" ht="15.75">
      <c r="A218" s="33" t="s">
        <v>144</v>
      </c>
      <c r="B218" s="5" t="s">
        <v>229</v>
      </c>
      <c r="C218" s="41">
        <v>0</v>
      </c>
      <c r="D218" s="40">
        <f t="shared" si="13"/>
        <v>0</v>
      </c>
      <c r="E218" s="36">
        <v>0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3">
        <v>0</v>
      </c>
      <c r="U218" s="14">
        <f t="shared" si="14"/>
        <v>0</v>
      </c>
      <c r="V218" s="1"/>
      <c r="W218" s="1"/>
      <c r="X218" s="1"/>
      <c r="Y218" s="1"/>
      <c r="Z218" s="1"/>
      <c r="AA218" s="1"/>
    </row>
    <row r="219" spans="1:27" ht="15.75">
      <c r="A219" s="33"/>
      <c r="B219" s="5" t="s">
        <v>237</v>
      </c>
      <c r="C219" s="41">
        <v>0</v>
      </c>
      <c r="D219" s="40">
        <f t="shared" si="13"/>
        <v>0</v>
      </c>
      <c r="E219" s="36">
        <v>0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3">
        <v>0</v>
      </c>
      <c r="U219" s="14">
        <f t="shared" si="14"/>
        <v>0</v>
      </c>
      <c r="V219" s="1"/>
      <c r="W219" s="1"/>
      <c r="X219" s="1"/>
      <c r="Y219" s="1"/>
      <c r="Z219" s="1"/>
      <c r="AA219" s="1"/>
    </row>
    <row r="220" spans="1:27" ht="16.5" thickBot="1">
      <c r="A220" s="33"/>
      <c r="B220" s="5" t="s">
        <v>238</v>
      </c>
      <c r="C220" s="41">
        <v>90</v>
      </c>
      <c r="D220" s="40">
        <f t="shared" si="13"/>
        <v>3150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3">
        <v>0</v>
      </c>
      <c r="U220" s="14">
        <v>3150</v>
      </c>
      <c r="V220" s="1"/>
      <c r="W220" s="1"/>
      <c r="X220" s="1"/>
      <c r="Y220" s="1"/>
      <c r="Z220" s="1"/>
      <c r="AA220" s="1"/>
    </row>
    <row r="221" spans="1:27" ht="16.5" thickBot="1">
      <c r="A221" s="6"/>
      <c r="B221" s="12" t="s">
        <v>59</v>
      </c>
      <c r="C221" s="18">
        <f>C198+C199+C200+C201+C202+C203+C204+C205+C206+C207+C208+C209+C210+C211+C212+C213+C214+C215+C216+C217+C218+C219+C220</f>
        <v>2550</v>
      </c>
      <c r="D221" s="18">
        <f aca="true" t="shared" si="15" ref="D221:U221">D198+D199+D200+D201+D202+D203+D204+D205+D206+D207+D208+D209+D210+D211+D212+D213+D214+D215+D216+D217+D218+D219+D220</f>
        <v>89250</v>
      </c>
      <c r="E221" s="18">
        <f t="shared" si="15"/>
        <v>0</v>
      </c>
      <c r="F221" s="18">
        <f t="shared" si="15"/>
        <v>0</v>
      </c>
      <c r="G221" s="18">
        <f t="shared" si="15"/>
        <v>0</v>
      </c>
      <c r="H221" s="18">
        <f t="shared" si="15"/>
        <v>0</v>
      </c>
      <c r="I221" s="18">
        <f t="shared" si="15"/>
        <v>0</v>
      </c>
      <c r="J221" s="18">
        <f t="shared" si="15"/>
        <v>0</v>
      </c>
      <c r="K221" s="18">
        <f t="shared" si="15"/>
        <v>0</v>
      </c>
      <c r="L221" s="18">
        <f t="shared" si="15"/>
        <v>0</v>
      </c>
      <c r="M221" s="18">
        <f t="shared" si="15"/>
        <v>0</v>
      </c>
      <c r="N221" s="18">
        <f t="shared" si="15"/>
        <v>0</v>
      </c>
      <c r="O221" s="18">
        <f t="shared" si="15"/>
        <v>0</v>
      </c>
      <c r="P221" s="18">
        <f t="shared" si="15"/>
        <v>0</v>
      </c>
      <c r="Q221" s="18">
        <f t="shared" si="15"/>
        <v>0</v>
      </c>
      <c r="R221" s="18">
        <f t="shared" si="15"/>
        <v>0</v>
      </c>
      <c r="S221" s="18">
        <f t="shared" si="15"/>
        <v>0</v>
      </c>
      <c r="T221" s="18">
        <f t="shared" si="15"/>
        <v>0</v>
      </c>
      <c r="U221" s="18">
        <f t="shared" si="15"/>
        <v>89250</v>
      </c>
      <c r="V221" s="1"/>
      <c r="W221" s="1"/>
      <c r="X221" s="1"/>
      <c r="Y221" s="1"/>
      <c r="Z221" s="1"/>
      <c r="AA221" s="1"/>
    </row>
    <row r="222" spans="1:27" ht="12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thickBot="1">
      <c r="A223" s="1"/>
      <c r="B223" s="189" t="s">
        <v>85</v>
      </c>
      <c r="C223" s="189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" customHeight="1" thickBot="1">
      <c r="A224" s="1"/>
      <c r="B224" s="189" t="s">
        <v>86</v>
      </c>
      <c r="C224" s="189"/>
      <c r="D224" s="18">
        <v>88478</v>
      </c>
      <c r="E224" s="179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8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hidden="1" thickBo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1"/>
      <c r="U225" s="1"/>
      <c r="V225" s="1"/>
      <c r="W225" s="1"/>
      <c r="X225" s="1"/>
      <c r="Y225" s="1"/>
      <c r="Z225" s="1"/>
      <c r="AA225" s="1"/>
    </row>
    <row r="226" spans="1:27" ht="16.5" thickBot="1">
      <c r="A226" s="34" t="s">
        <v>1</v>
      </c>
      <c r="B226" s="122" t="s">
        <v>4</v>
      </c>
      <c r="C226" s="194" t="s">
        <v>105</v>
      </c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6"/>
      <c r="O226" s="27"/>
      <c r="P226" s="21"/>
      <c r="Q226" s="21"/>
      <c r="R226" s="74"/>
      <c r="S226" s="112"/>
      <c r="T226" s="7" t="s">
        <v>137</v>
      </c>
      <c r="U226" s="7" t="s">
        <v>7</v>
      </c>
      <c r="V226" s="1"/>
      <c r="W226" s="1"/>
      <c r="X226" s="1"/>
      <c r="Y226" s="1"/>
      <c r="Z226" s="1"/>
      <c r="AA226" s="1"/>
    </row>
    <row r="227" spans="1:27" ht="15.75">
      <c r="A227" s="33" t="s">
        <v>2</v>
      </c>
      <c r="B227" s="4"/>
      <c r="C227" s="100" t="s">
        <v>5</v>
      </c>
      <c r="D227" s="128" t="s">
        <v>174</v>
      </c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8"/>
      <c r="P227" s="22"/>
      <c r="Q227" s="22"/>
      <c r="R227" s="75"/>
      <c r="S227" s="110"/>
      <c r="T227" s="69" t="s">
        <v>138</v>
      </c>
      <c r="U227" s="69" t="s">
        <v>61</v>
      </c>
      <c r="V227" s="1"/>
      <c r="W227" s="1"/>
      <c r="X227" s="1"/>
      <c r="Y227" s="1"/>
      <c r="Z227" s="1"/>
      <c r="AA227" s="1"/>
    </row>
    <row r="228" spans="1:27" ht="15.75">
      <c r="A228" s="33" t="s">
        <v>3</v>
      </c>
      <c r="B228" s="4"/>
      <c r="C228" s="128" t="s">
        <v>132</v>
      </c>
      <c r="D228" s="128" t="s">
        <v>58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2"/>
      <c r="Q228" s="22"/>
      <c r="R228" s="75"/>
      <c r="S228" s="110"/>
      <c r="T228" s="37"/>
      <c r="U228" s="69" t="s">
        <v>63</v>
      </c>
      <c r="V228" s="1"/>
      <c r="W228" s="1"/>
      <c r="X228" s="1"/>
      <c r="Y228" s="1"/>
      <c r="Z228" s="1"/>
      <c r="AA228" s="1"/>
    </row>
    <row r="229" spans="1:27" ht="15.75">
      <c r="A229" s="33"/>
      <c r="B229" s="4"/>
      <c r="C229" s="128" t="s">
        <v>135</v>
      </c>
      <c r="D229" s="17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2"/>
      <c r="Q229" s="22"/>
      <c r="R229" s="75"/>
      <c r="S229" s="110"/>
      <c r="T229" s="37"/>
      <c r="U229" s="69" t="s">
        <v>62</v>
      </c>
      <c r="V229" s="1"/>
      <c r="W229" s="1"/>
      <c r="X229" s="1"/>
      <c r="Y229" s="1"/>
      <c r="Z229" s="1"/>
      <c r="AA229" s="1"/>
    </row>
    <row r="230" spans="1:27" ht="16.5" thickBot="1">
      <c r="A230" s="33"/>
      <c r="B230" s="4"/>
      <c r="C230" s="128"/>
      <c r="D230" s="6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3"/>
      <c r="Q230" s="23"/>
      <c r="R230" s="76"/>
      <c r="S230" s="111"/>
      <c r="T230" s="113"/>
      <c r="U230" s="70"/>
      <c r="V230" s="1"/>
      <c r="W230" s="1"/>
      <c r="X230" s="1"/>
      <c r="Y230" s="1"/>
      <c r="Z230" s="1"/>
      <c r="AA230" s="1"/>
    </row>
    <row r="231" spans="1:27" ht="15.75" thickBot="1">
      <c r="A231" s="9">
        <v>1</v>
      </c>
      <c r="B231" s="10">
        <v>2</v>
      </c>
      <c r="C231" s="10">
        <v>3</v>
      </c>
      <c r="D231" s="10">
        <v>4</v>
      </c>
      <c r="E231" s="10">
        <v>5</v>
      </c>
      <c r="F231" s="10">
        <v>6</v>
      </c>
      <c r="G231" s="10">
        <v>7</v>
      </c>
      <c r="H231" s="10">
        <v>8</v>
      </c>
      <c r="I231" s="10">
        <v>9</v>
      </c>
      <c r="J231" s="10">
        <v>10</v>
      </c>
      <c r="K231" s="10">
        <v>11</v>
      </c>
      <c r="L231" s="10">
        <v>12</v>
      </c>
      <c r="M231" s="10">
        <v>13</v>
      </c>
      <c r="N231" s="10">
        <v>14</v>
      </c>
      <c r="O231" s="10">
        <v>15</v>
      </c>
      <c r="P231" s="10">
        <v>16</v>
      </c>
      <c r="Q231" s="71">
        <v>17</v>
      </c>
      <c r="R231" s="10">
        <v>18</v>
      </c>
      <c r="S231" s="71">
        <v>19</v>
      </c>
      <c r="T231" s="71">
        <v>20</v>
      </c>
      <c r="U231" s="9">
        <v>21</v>
      </c>
      <c r="V231" s="1"/>
      <c r="W231" s="1"/>
      <c r="X231" s="1"/>
      <c r="Y231" s="1"/>
      <c r="Z231" s="1"/>
      <c r="AA231" s="1"/>
    </row>
    <row r="232" spans="1:27" ht="15">
      <c r="A232" s="136" t="s">
        <v>23</v>
      </c>
      <c r="B232" s="137" t="s">
        <v>97</v>
      </c>
      <c r="C232" s="137">
        <v>21</v>
      </c>
      <c r="D232" s="14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45">
        <f>D232</f>
        <v>0</v>
      </c>
      <c r="U232" s="36">
        <v>0</v>
      </c>
      <c r="V232" s="1"/>
      <c r="W232" s="1"/>
      <c r="X232" s="1"/>
      <c r="Y232" s="1"/>
      <c r="Z232" s="1"/>
      <c r="AA232" s="1"/>
    </row>
    <row r="233" spans="1:27" ht="15">
      <c r="A233" s="44" t="s">
        <v>74</v>
      </c>
      <c r="B233" s="5" t="s">
        <v>98</v>
      </c>
      <c r="C233" s="5">
        <v>18</v>
      </c>
      <c r="D233" s="140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41">
        <f aca="true" t="shared" si="16" ref="T233:T239">D233</f>
        <v>0</v>
      </c>
      <c r="U233" s="36">
        <v>0</v>
      </c>
      <c r="V233" s="1"/>
      <c r="W233" s="1"/>
      <c r="X233" s="1"/>
      <c r="Y233" s="1"/>
      <c r="Z233" s="1"/>
      <c r="AA233" s="1"/>
    </row>
    <row r="234" spans="1:27" ht="15">
      <c r="A234" s="44" t="s">
        <v>72</v>
      </c>
      <c r="B234" s="5" t="s">
        <v>136</v>
      </c>
      <c r="C234" s="5">
        <v>41</v>
      </c>
      <c r="D234" s="140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41">
        <f t="shared" si="16"/>
        <v>0</v>
      </c>
      <c r="U234" s="36">
        <v>0</v>
      </c>
      <c r="V234" s="1"/>
      <c r="W234" s="1"/>
      <c r="X234" s="1"/>
      <c r="Y234" s="1"/>
      <c r="Z234" s="1"/>
      <c r="AA234" s="1"/>
    </row>
    <row r="235" spans="1:27" ht="15">
      <c r="A235" s="44" t="s">
        <v>73</v>
      </c>
      <c r="B235" s="5" t="s">
        <v>78</v>
      </c>
      <c r="C235" s="5">
        <v>4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41">
        <f t="shared" si="16"/>
        <v>0</v>
      </c>
      <c r="U235" s="36">
        <v>0</v>
      </c>
      <c r="V235" s="1"/>
      <c r="W235" s="1"/>
      <c r="X235" s="1"/>
      <c r="Y235" s="1"/>
      <c r="Z235" s="1"/>
      <c r="AA235" s="1"/>
    </row>
    <row r="236" spans="1:27" ht="15">
      <c r="A236" s="56" t="s">
        <v>76</v>
      </c>
      <c r="B236" s="5" t="s">
        <v>229</v>
      </c>
      <c r="C236" s="5"/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41">
        <f t="shared" si="16"/>
        <v>0</v>
      </c>
      <c r="U236" s="36">
        <v>0</v>
      </c>
      <c r="V236" s="1"/>
      <c r="W236" s="1"/>
      <c r="X236" s="1"/>
      <c r="Y236" s="1"/>
      <c r="Z236" s="1"/>
      <c r="AA236" s="1"/>
    </row>
    <row r="237" spans="1:27" ht="15">
      <c r="A237" s="44"/>
      <c r="B237" s="5" t="s">
        <v>237</v>
      </c>
      <c r="C237" s="5"/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41">
        <f t="shared" si="16"/>
        <v>0</v>
      </c>
      <c r="U237" s="36">
        <v>0</v>
      </c>
      <c r="V237" s="1"/>
      <c r="W237" s="1"/>
      <c r="X237" s="1"/>
      <c r="Y237" s="1"/>
      <c r="Z237" s="1"/>
      <c r="AA237" s="1"/>
    </row>
    <row r="238" spans="1:27" ht="15">
      <c r="A238" s="44"/>
      <c r="B238" s="5" t="s">
        <v>238</v>
      </c>
      <c r="C238" s="5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41">
        <f t="shared" si="16"/>
        <v>0</v>
      </c>
      <c r="U238" s="36">
        <v>0</v>
      </c>
      <c r="V238" s="1"/>
      <c r="W238" s="1"/>
      <c r="X238" s="1"/>
      <c r="Y238" s="1"/>
      <c r="Z238" s="1"/>
      <c r="AA238" s="1"/>
    </row>
    <row r="239" spans="1:27" ht="15.75" thickBot="1">
      <c r="A239" s="44"/>
      <c r="B239" s="6"/>
      <c r="C239" s="5">
        <v>0</v>
      </c>
      <c r="D239" s="139">
        <v>88478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101">
        <f t="shared" si="16"/>
        <v>88478</v>
      </c>
      <c r="U239" s="36">
        <v>0</v>
      </c>
      <c r="V239" s="1"/>
      <c r="W239" s="1"/>
      <c r="X239" s="1"/>
      <c r="Y239" s="1"/>
      <c r="Z239" s="1"/>
      <c r="AA239" s="1"/>
    </row>
    <row r="240" spans="1:27" ht="16.5" thickBot="1">
      <c r="A240" s="48"/>
      <c r="B240" s="12" t="s">
        <v>59</v>
      </c>
      <c r="C240" s="18">
        <f>SUM(C232:C239)</f>
        <v>84</v>
      </c>
      <c r="D240" s="102">
        <f>SUM(D232:D239)</f>
        <v>88478</v>
      </c>
      <c r="E240" s="102">
        <f aca="true" t="shared" si="17" ref="E240:P240">SUM(E232:E239)</f>
        <v>0</v>
      </c>
      <c r="F240" s="102">
        <f t="shared" si="17"/>
        <v>0</v>
      </c>
      <c r="G240" s="102">
        <f t="shared" si="17"/>
        <v>0</v>
      </c>
      <c r="H240" s="102">
        <f t="shared" si="17"/>
        <v>0</v>
      </c>
      <c r="I240" s="102">
        <f t="shared" si="17"/>
        <v>0</v>
      </c>
      <c r="J240" s="102">
        <f t="shared" si="17"/>
        <v>0</v>
      </c>
      <c r="K240" s="102">
        <f t="shared" si="17"/>
        <v>0</v>
      </c>
      <c r="L240" s="102">
        <f t="shared" si="17"/>
        <v>0</v>
      </c>
      <c r="M240" s="102">
        <f t="shared" si="17"/>
        <v>0</v>
      </c>
      <c r="N240" s="102">
        <f t="shared" si="17"/>
        <v>0</v>
      </c>
      <c r="O240" s="102">
        <f t="shared" si="17"/>
        <v>0</v>
      </c>
      <c r="P240" s="102">
        <f t="shared" si="17"/>
        <v>0</v>
      </c>
      <c r="Q240" s="102">
        <f>SUM(Q232:Q239)</f>
        <v>0</v>
      </c>
      <c r="R240" s="102">
        <f>SUM(R232:R239)</f>
        <v>0</v>
      </c>
      <c r="S240" s="102">
        <f>SUM(S232:S239)</f>
        <v>0</v>
      </c>
      <c r="T240" s="102">
        <f>SUM(T232:T239)</f>
        <v>88478</v>
      </c>
      <c r="U240" s="102">
        <f>SUM(U232:U239)</f>
        <v>0</v>
      </c>
      <c r="V240" s="1"/>
      <c r="W240" s="1"/>
      <c r="X240" s="1"/>
      <c r="Y240" s="1"/>
      <c r="Z240" s="1"/>
      <c r="AA240" s="1"/>
    </row>
    <row r="241" spans="1:27" ht="15.75">
      <c r="A241" s="51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59"/>
      <c r="U241" s="59"/>
      <c r="V241" s="1"/>
      <c r="W241" s="1"/>
      <c r="X241" s="1"/>
      <c r="Y241" s="1"/>
      <c r="Z241" s="1"/>
      <c r="AA241" s="1"/>
    </row>
    <row r="242" spans="1:27" ht="16.5" thickBot="1">
      <c r="A242" s="50"/>
      <c r="B242" s="189" t="s">
        <v>87</v>
      </c>
      <c r="C242" s="189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59"/>
      <c r="U242" s="59"/>
      <c r="V242" s="1"/>
      <c r="W242" s="1"/>
      <c r="X242" s="1"/>
      <c r="Y242" s="1"/>
      <c r="Z242" s="1"/>
      <c r="AA242" s="1"/>
    </row>
    <row r="243" spans="1:27" ht="16.5" thickBot="1">
      <c r="A243" s="15" t="s">
        <v>22</v>
      </c>
      <c r="B243" s="189" t="s">
        <v>88</v>
      </c>
      <c r="C243" s="202"/>
      <c r="D243" s="93">
        <v>97031</v>
      </c>
      <c r="E243" s="106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66"/>
      <c r="Q243" s="16"/>
      <c r="R243" s="16"/>
      <c r="S243" s="16"/>
      <c r="T243" s="24"/>
      <c r="U243" s="24"/>
      <c r="V243" s="1"/>
      <c r="W243" s="1"/>
      <c r="X243" s="1"/>
      <c r="Y243" s="1"/>
      <c r="Z243" s="1"/>
      <c r="AA243" s="1"/>
    </row>
    <row r="244" spans="1:27" ht="16.5" thickBo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15"/>
      <c r="U244" s="15"/>
      <c r="V244" s="1"/>
      <c r="W244" s="1"/>
      <c r="X244" s="1"/>
      <c r="Y244" s="1"/>
      <c r="Z244" s="1"/>
      <c r="AA244" s="1"/>
    </row>
    <row r="245" spans="1:27" ht="16.5" thickBot="1">
      <c r="A245" s="34" t="s">
        <v>1</v>
      </c>
      <c r="B245" s="35" t="s">
        <v>4</v>
      </c>
      <c r="C245" s="190" t="s">
        <v>105</v>
      </c>
      <c r="D245" s="191"/>
      <c r="E245" s="191"/>
      <c r="F245" s="191"/>
      <c r="G245" s="191"/>
      <c r="H245" s="191"/>
      <c r="I245" s="191"/>
      <c r="J245" s="191"/>
      <c r="K245" s="191"/>
      <c r="L245" s="191"/>
      <c r="M245" s="191"/>
      <c r="N245" s="192"/>
      <c r="O245" s="27"/>
      <c r="P245" s="21"/>
      <c r="Q245" s="21"/>
      <c r="R245" s="21"/>
      <c r="S245" s="74"/>
      <c r="T245" s="74"/>
      <c r="U245" s="49" t="s">
        <v>7</v>
      </c>
      <c r="V245" s="1"/>
      <c r="W245" s="1"/>
      <c r="X245" s="1"/>
      <c r="Y245" s="1"/>
      <c r="Z245" s="1"/>
      <c r="AA245" s="1"/>
    </row>
    <row r="246" spans="1:27" ht="15.75">
      <c r="A246" s="33" t="s">
        <v>2</v>
      </c>
      <c r="B246" s="4"/>
      <c r="C246" s="77" t="s">
        <v>5</v>
      </c>
      <c r="D246" s="37" t="s">
        <v>174</v>
      </c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8"/>
      <c r="P246" s="22"/>
      <c r="Q246" s="22"/>
      <c r="R246" s="22"/>
      <c r="S246" s="75"/>
      <c r="T246" s="75"/>
      <c r="U246" s="17" t="s">
        <v>61</v>
      </c>
      <c r="V246" s="1"/>
      <c r="W246" s="1"/>
      <c r="X246" s="1"/>
      <c r="Y246" s="1"/>
      <c r="Z246" s="1"/>
      <c r="AA246" s="1"/>
    </row>
    <row r="247" spans="1:27" ht="15.75">
      <c r="A247" s="33" t="s">
        <v>3</v>
      </c>
      <c r="B247" s="4"/>
      <c r="C247" s="37" t="s">
        <v>132</v>
      </c>
      <c r="D247" s="37" t="s">
        <v>58</v>
      </c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2"/>
      <c r="Q247" s="22"/>
      <c r="R247" s="22"/>
      <c r="S247" s="75"/>
      <c r="T247" s="75"/>
      <c r="U247" s="17" t="s">
        <v>63</v>
      </c>
      <c r="V247" s="1"/>
      <c r="W247" s="1"/>
      <c r="X247" s="1"/>
      <c r="Y247" s="1"/>
      <c r="Z247" s="1"/>
      <c r="AA247" s="1"/>
    </row>
    <row r="248" spans="1:27" ht="15.75">
      <c r="A248" s="33"/>
      <c r="B248" s="4"/>
      <c r="C248" s="37" t="s">
        <v>135</v>
      </c>
      <c r="D248" s="17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2"/>
      <c r="Q248" s="22"/>
      <c r="R248" s="22"/>
      <c r="S248" s="75"/>
      <c r="T248" s="75"/>
      <c r="U248" s="17" t="s">
        <v>62</v>
      </c>
      <c r="V248" s="1"/>
      <c r="W248" s="1"/>
      <c r="X248" s="1"/>
      <c r="Y248" s="1"/>
      <c r="Z248" s="1"/>
      <c r="AA248" s="1"/>
    </row>
    <row r="249" spans="1:27" ht="16.5" thickBot="1">
      <c r="A249" s="33"/>
      <c r="B249" s="4"/>
      <c r="C249" s="37"/>
      <c r="D249" s="6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3"/>
      <c r="Q249" s="23"/>
      <c r="R249" s="23"/>
      <c r="S249" s="76"/>
      <c r="T249" s="76"/>
      <c r="U249" s="38"/>
      <c r="V249" s="1"/>
      <c r="W249" s="1"/>
      <c r="X249" s="1"/>
      <c r="Y249" s="1"/>
      <c r="Z249" s="1"/>
      <c r="AA249" s="1"/>
    </row>
    <row r="250" spans="1:27" ht="15.75" thickBot="1">
      <c r="A250" s="9">
        <v>1</v>
      </c>
      <c r="B250" s="10">
        <v>2</v>
      </c>
      <c r="C250" s="10">
        <v>3</v>
      </c>
      <c r="D250" s="122">
        <v>4</v>
      </c>
      <c r="E250" s="10">
        <v>5</v>
      </c>
      <c r="F250" s="10">
        <v>6</v>
      </c>
      <c r="G250" s="10">
        <v>7</v>
      </c>
      <c r="H250" s="10">
        <v>8</v>
      </c>
      <c r="I250" s="10">
        <v>9</v>
      </c>
      <c r="J250" s="10">
        <v>10</v>
      </c>
      <c r="K250" s="10">
        <v>11</v>
      </c>
      <c r="L250" s="10">
        <v>12</v>
      </c>
      <c r="M250" s="10">
        <v>13</v>
      </c>
      <c r="N250" s="10">
        <v>14</v>
      </c>
      <c r="O250" s="10">
        <v>15</v>
      </c>
      <c r="P250" s="10">
        <v>16</v>
      </c>
      <c r="Q250" s="71">
        <v>17</v>
      </c>
      <c r="R250" s="10">
        <v>18</v>
      </c>
      <c r="S250" s="71">
        <v>19</v>
      </c>
      <c r="T250" s="71">
        <v>20</v>
      </c>
      <c r="U250" s="9">
        <v>21</v>
      </c>
      <c r="V250" s="1"/>
      <c r="W250" s="1"/>
      <c r="X250" s="1"/>
      <c r="Y250" s="1"/>
      <c r="Z250" s="1"/>
      <c r="AA250" s="1"/>
    </row>
    <row r="251" spans="1:27" ht="15.75">
      <c r="A251" s="100" t="s">
        <v>211</v>
      </c>
      <c r="B251" s="34" t="s">
        <v>97</v>
      </c>
      <c r="C251" s="163">
        <v>3</v>
      </c>
      <c r="D251" s="45">
        <f aca="true" t="shared" si="18" ref="D251:D256">C251*8821</f>
        <v>26463</v>
      </c>
      <c r="E251" s="36">
        <v>0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46">
        <v>0</v>
      </c>
      <c r="Q251" s="46">
        <v>0</v>
      </c>
      <c r="R251" s="47">
        <v>0</v>
      </c>
      <c r="S251" s="47">
        <v>0</v>
      </c>
      <c r="T251" s="47">
        <v>0</v>
      </c>
      <c r="U251" s="20">
        <f aca="true" t="shared" si="19" ref="U251:U259">D251</f>
        <v>26463</v>
      </c>
      <c r="V251" s="1"/>
      <c r="W251" s="1"/>
      <c r="X251" s="1"/>
      <c r="Y251" s="1"/>
      <c r="Z251" s="1"/>
      <c r="AA251" s="1"/>
    </row>
    <row r="252" spans="1:27" ht="15.75">
      <c r="A252" s="56" t="s">
        <v>74</v>
      </c>
      <c r="B252" s="33" t="s">
        <v>146</v>
      </c>
      <c r="C252" s="123">
        <v>1</v>
      </c>
      <c r="D252" s="41">
        <f t="shared" si="18"/>
        <v>8821</v>
      </c>
      <c r="E252" s="36">
        <v>0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58">
        <f t="shared" si="19"/>
        <v>8821</v>
      </c>
      <c r="V252" s="1"/>
      <c r="W252" s="1"/>
      <c r="X252" s="1"/>
      <c r="Y252" s="1"/>
      <c r="Z252" s="1"/>
      <c r="AA252" s="1"/>
    </row>
    <row r="253" spans="1:27" ht="15.75">
      <c r="A253" s="56" t="s">
        <v>72</v>
      </c>
      <c r="B253" s="5" t="s">
        <v>78</v>
      </c>
      <c r="C253" s="123">
        <v>2</v>
      </c>
      <c r="D253" s="41">
        <f t="shared" si="18"/>
        <v>17642</v>
      </c>
      <c r="E253" s="36">
        <v>0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58">
        <f t="shared" si="19"/>
        <v>17642</v>
      </c>
      <c r="V253" s="1"/>
      <c r="W253" s="1"/>
      <c r="X253" s="1"/>
      <c r="Y253" s="1"/>
      <c r="Z253" s="1"/>
      <c r="AA253" s="1"/>
    </row>
    <row r="254" spans="1:27" ht="15.75">
      <c r="A254" s="56" t="s">
        <v>73</v>
      </c>
      <c r="B254" s="33" t="s">
        <v>147</v>
      </c>
      <c r="C254" s="123">
        <v>3</v>
      </c>
      <c r="D254" s="41">
        <f t="shared" si="18"/>
        <v>26463</v>
      </c>
      <c r="E254" s="36">
        <v>0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58">
        <f t="shared" si="19"/>
        <v>26463</v>
      </c>
      <c r="V254" s="1"/>
      <c r="W254" s="1"/>
      <c r="X254" s="1"/>
      <c r="Y254" s="1"/>
      <c r="Z254" s="1"/>
      <c r="AA254" s="1"/>
    </row>
    <row r="255" spans="1:27" ht="15.75">
      <c r="A255" s="44" t="s">
        <v>76</v>
      </c>
      <c r="B255" s="33" t="s">
        <v>46</v>
      </c>
      <c r="C255" s="123">
        <v>1</v>
      </c>
      <c r="D255" s="41">
        <f t="shared" si="18"/>
        <v>8821</v>
      </c>
      <c r="E255" s="36"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58">
        <f t="shared" si="19"/>
        <v>8821</v>
      </c>
      <c r="V255" s="1"/>
      <c r="W255" s="1"/>
      <c r="X255" s="1"/>
      <c r="Y255" s="1"/>
      <c r="Z255" s="1"/>
      <c r="AA255" s="1"/>
    </row>
    <row r="256" spans="1:27" ht="15.75">
      <c r="A256" s="44" t="s">
        <v>94</v>
      </c>
      <c r="B256" s="33" t="s">
        <v>189</v>
      </c>
      <c r="C256" s="123">
        <v>1</v>
      </c>
      <c r="D256" s="41">
        <f t="shared" si="18"/>
        <v>8821</v>
      </c>
      <c r="E256" s="36">
        <v>0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58">
        <f t="shared" si="19"/>
        <v>8821</v>
      </c>
      <c r="V256" s="1"/>
      <c r="W256" s="1"/>
      <c r="X256" s="1"/>
      <c r="Y256" s="1"/>
      <c r="Z256" s="1"/>
      <c r="AA256" s="1"/>
    </row>
    <row r="257" spans="1:27" ht="15.75">
      <c r="A257" s="56" t="s">
        <v>95</v>
      </c>
      <c r="B257" s="5" t="s">
        <v>229</v>
      </c>
      <c r="C257" s="123">
        <v>0</v>
      </c>
      <c r="D257" s="41">
        <f>C257*8155</f>
        <v>0</v>
      </c>
      <c r="E257" s="36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58">
        <f t="shared" si="19"/>
        <v>0</v>
      </c>
      <c r="V257" s="1"/>
      <c r="W257" s="1"/>
      <c r="X257" s="1"/>
      <c r="Y257" s="1"/>
      <c r="Z257" s="1"/>
      <c r="AA257" s="1"/>
    </row>
    <row r="258" spans="1:27" ht="15.75">
      <c r="A258" s="44"/>
      <c r="B258" s="5" t="s">
        <v>237</v>
      </c>
      <c r="C258" s="123">
        <v>0</v>
      </c>
      <c r="D258" s="41">
        <f>C258*8155</f>
        <v>0</v>
      </c>
      <c r="E258" s="36">
        <v>0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58">
        <f t="shared" si="19"/>
        <v>0</v>
      </c>
      <c r="V258" s="1"/>
      <c r="W258" s="1"/>
      <c r="X258" s="1"/>
      <c r="Y258" s="1"/>
      <c r="Z258" s="1"/>
      <c r="AA258" s="1"/>
    </row>
    <row r="259" spans="1:27" ht="16.5" thickBot="1">
      <c r="A259" s="44"/>
      <c r="B259" s="5" t="s">
        <v>238</v>
      </c>
      <c r="C259" s="164">
        <v>0</v>
      </c>
      <c r="D259" s="101">
        <f>C259*8155</f>
        <v>0</v>
      </c>
      <c r="E259" s="36">
        <v>0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58">
        <f t="shared" si="19"/>
        <v>0</v>
      </c>
      <c r="V259" s="1"/>
      <c r="W259" s="1"/>
      <c r="X259" s="1"/>
      <c r="Y259" s="1"/>
      <c r="Z259" s="1"/>
      <c r="AA259" s="1"/>
    </row>
    <row r="260" spans="1:75" ht="16.5" thickBot="1">
      <c r="A260" s="48"/>
      <c r="B260" s="12" t="s">
        <v>59</v>
      </c>
      <c r="C260" s="18">
        <f>SUM(C251:C259)</f>
        <v>11</v>
      </c>
      <c r="D260" s="13">
        <f aca="true" t="shared" si="20" ref="D260:U260">SUM(D251:D259)</f>
        <v>97031</v>
      </c>
      <c r="E260" s="18">
        <f t="shared" si="20"/>
        <v>0</v>
      </c>
      <c r="F260" s="18">
        <f t="shared" si="20"/>
        <v>0</v>
      </c>
      <c r="G260" s="18">
        <f t="shared" si="20"/>
        <v>0</v>
      </c>
      <c r="H260" s="18">
        <f t="shared" si="20"/>
        <v>0</v>
      </c>
      <c r="I260" s="18">
        <f t="shared" si="20"/>
        <v>0</v>
      </c>
      <c r="J260" s="18">
        <f t="shared" si="20"/>
        <v>0</v>
      </c>
      <c r="K260" s="18">
        <f t="shared" si="20"/>
        <v>0</v>
      </c>
      <c r="L260" s="18">
        <f t="shared" si="20"/>
        <v>0</v>
      </c>
      <c r="M260" s="18">
        <f t="shared" si="20"/>
        <v>0</v>
      </c>
      <c r="N260" s="18">
        <f t="shared" si="20"/>
        <v>0</v>
      </c>
      <c r="O260" s="18">
        <f t="shared" si="20"/>
        <v>0</v>
      </c>
      <c r="P260" s="18">
        <f t="shared" si="20"/>
        <v>0</v>
      </c>
      <c r="Q260" s="18">
        <f t="shared" si="20"/>
        <v>0</v>
      </c>
      <c r="R260" s="18">
        <f t="shared" si="20"/>
        <v>0</v>
      </c>
      <c r="S260" s="18">
        <f t="shared" si="20"/>
        <v>0</v>
      </c>
      <c r="T260" s="18">
        <f t="shared" si="20"/>
        <v>0</v>
      </c>
      <c r="U260" s="18">
        <f t="shared" si="20"/>
        <v>97031</v>
      </c>
      <c r="V260" s="8"/>
      <c r="W260" s="8"/>
      <c r="X260" s="8"/>
      <c r="Y260" s="8"/>
      <c r="Z260" s="8"/>
      <c r="AA260" s="8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</row>
    <row r="261" spans="1:75" ht="15.75">
      <c r="A261" s="8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5"/>
      <c r="S261" s="25"/>
      <c r="T261" s="59"/>
      <c r="U261" s="59"/>
      <c r="V261" s="8"/>
      <c r="W261" s="8"/>
      <c r="X261" s="8"/>
      <c r="Y261" s="8"/>
      <c r="Z261" s="8"/>
      <c r="AA261" s="8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</row>
    <row r="262" spans="1:75" ht="54.75" customHeight="1">
      <c r="A262" s="8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5"/>
      <c r="S262" s="25"/>
      <c r="T262" s="59"/>
      <c r="U262" s="25"/>
      <c r="V262" s="8"/>
      <c r="W262" s="8"/>
      <c r="X262" s="8"/>
      <c r="Y262" s="8"/>
      <c r="Z262" s="8"/>
      <c r="AA262" s="8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</row>
    <row r="263" spans="1:75" ht="15.75">
      <c r="A263" s="8"/>
      <c r="B263" s="193" t="s">
        <v>148</v>
      </c>
      <c r="C263" s="19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5"/>
      <c r="S263" s="25"/>
      <c r="T263" s="59"/>
      <c r="U263" s="25"/>
      <c r="V263" s="8"/>
      <c r="W263" s="8"/>
      <c r="X263" s="8"/>
      <c r="Y263" s="8"/>
      <c r="Z263" s="8"/>
      <c r="AA263" s="8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</row>
    <row r="264" spans="1:75" ht="16.5" thickBot="1">
      <c r="A264" s="8"/>
      <c r="B264" s="193" t="s">
        <v>89</v>
      </c>
      <c r="C264" s="193"/>
      <c r="D264" s="24"/>
      <c r="E264" s="24"/>
      <c r="F264" s="24"/>
      <c r="G264" s="24"/>
      <c r="H264" s="24" t="s">
        <v>149</v>
      </c>
      <c r="I264" s="24"/>
      <c r="J264" s="24"/>
      <c r="K264" s="24"/>
      <c r="L264" s="24"/>
      <c r="M264" s="24"/>
      <c r="N264" s="24"/>
      <c r="O264" s="24"/>
      <c r="P264" s="24"/>
      <c r="Q264" s="24"/>
      <c r="R264" s="25"/>
      <c r="S264" s="25"/>
      <c r="T264" s="59"/>
      <c r="U264" s="25"/>
      <c r="V264" s="8"/>
      <c r="W264" s="8"/>
      <c r="X264" s="8"/>
      <c r="Y264" s="8"/>
      <c r="Z264" s="8"/>
      <c r="AA264" s="8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</row>
    <row r="265" spans="1:75" ht="16.5" thickBot="1">
      <c r="A265" s="8"/>
      <c r="B265" s="193" t="s">
        <v>100</v>
      </c>
      <c r="C265" s="193"/>
      <c r="D265" s="24"/>
      <c r="E265" s="24"/>
      <c r="F265" s="18">
        <v>199956</v>
      </c>
      <c r="G265" s="24"/>
      <c r="H265" s="127">
        <v>1863652</v>
      </c>
      <c r="I265" s="24"/>
      <c r="J265" s="24"/>
      <c r="K265" s="24"/>
      <c r="L265" s="24"/>
      <c r="M265" s="24"/>
      <c r="N265" s="24"/>
      <c r="O265" s="18">
        <v>175407</v>
      </c>
      <c r="P265" s="24"/>
      <c r="Q265" s="24"/>
      <c r="R265" s="25"/>
      <c r="S265" s="25"/>
      <c r="T265" s="59"/>
      <c r="U265" s="178">
        <f>H265+F265+O265</f>
        <v>2239015</v>
      </c>
      <c r="V265" s="8"/>
      <c r="W265" s="8"/>
      <c r="X265" s="8"/>
      <c r="Y265" s="8"/>
      <c r="Z265" s="8"/>
      <c r="AA265" s="8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</row>
    <row r="266" spans="1:75" ht="15.75" thickBo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16"/>
      <c r="U266" s="16"/>
      <c r="V266" s="8"/>
      <c r="W266" s="8"/>
      <c r="X266" s="8"/>
      <c r="Y266" s="8"/>
      <c r="Z266" s="8"/>
      <c r="AA266" s="8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</row>
    <row r="267" spans="1:75" ht="16.5" thickBot="1">
      <c r="A267" s="137" t="s">
        <v>1</v>
      </c>
      <c r="B267" s="122" t="s">
        <v>4</v>
      </c>
      <c r="C267" s="194" t="s">
        <v>105</v>
      </c>
      <c r="D267" s="195"/>
      <c r="E267" s="195"/>
      <c r="F267" s="195"/>
      <c r="G267" s="195"/>
      <c r="H267" s="195"/>
      <c r="I267" s="195"/>
      <c r="J267" s="195"/>
      <c r="K267" s="195"/>
      <c r="L267" s="195"/>
      <c r="M267" s="195"/>
      <c r="N267" s="196"/>
      <c r="O267" s="104" t="s">
        <v>20</v>
      </c>
      <c r="P267" s="21"/>
      <c r="Q267" s="21"/>
      <c r="R267" s="74"/>
      <c r="S267" s="74"/>
      <c r="T267" s="74"/>
      <c r="U267" s="7" t="s">
        <v>7</v>
      </c>
      <c r="V267" s="8"/>
      <c r="W267" s="8"/>
      <c r="X267" s="8"/>
      <c r="Y267" s="8"/>
      <c r="Z267" s="8"/>
      <c r="AA267" s="8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</row>
    <row r="268" spans="1:75" ht="15.75">
      <c r="A268" s="5" t="s">
        <v>2</v>
      </c>
      <c r="B268" s="4"/>
      <c r="C268" s="27"/>
      <c r="D268" s="27"/>
      <c r="E268" s="128" t="s">
        <v>5</v>
      </c>
      <c r="F268" s="138" t="s">
        <v>152</v>
      </c>
      <c r="G268" s="128" t="s">
        <v>5</v>
      </c>
      <c r="H268" s="128" t="s">
        <v>152</v>
      </c>
      <c r="I268" s="27"/>
      <c r="J268" s="27"/>
      <c r="K268" s="27"/>
      <c r="L268" s="27"/>
      <c r="M268" s="27"/>
      <c r="N268" s="27"/>
      <c r="O268" s="37" t="s">
        <v>111</v>
      </c>
      <c r="P268" s="22"/>
      <c r="Q268" s="22"/>
      <c r="R268" s="75"/>
      <c r="S268" s="75"/>
      <c r="T268" s="75"/>
      <c r="U268" s="69" t="s">
        <v>61</v>
      </c>
      <c r="V268" s="8"/>
      <c r="W268" s="8"/>
      <c r="X268" s="8"/>
      <c r="Y268" s="8"/>
      <c r="Z268" s="8"/>
      <c r="AA268" s="8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</row>
    <row r="269" spans="1:75" ht="15.75">
      <c r="A269" s="5" t="s">
        <v>3</v>
      </c>
      <c r="B269" s="4"/>
      <c r="C269" s="28"/>
      <c r="D269" s="28"/>
      <c r="E269" s="128" t="s">
        <v>120</v>
      </c>
      <c r="F269" s="128" t="s">
        <v>175</v>
      </c>
      <c r="G269" s="128" t="s">
        <v>132</v>
      </c>
      <c r="H269" s="128" t="s">
        <v>153</v>
      </c>
      <c r="I269" s="28"/>
      <c r="J269" s="28"/>
      <c r="K269" s="28"/>
      <c r="L269" s="28"/>
      <c r="M269" s="28"/>
      <c r="N269" s="28"/>
      <c r="O269" s="37" t="s">
        <v>112</v>
      </c>
      <c r="P269" s="22"/>
      <c r="Q269" s="22"/>
      <c r="R269" s="75"/>
      <c r="S269" s="75"/>
      <c r="T269" s="75"/>
      <c r="U269" s="69" t="s">
        <v>63</v>
      </c>
      <c r="V269" s="8"/>
      <c r="W269" s="8"/>
      <c r="X269" s="8"/>
      <c r="Y269" s="8"/>
      <c r="Z269" s="8"/>
      <c r="AA269" s="8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</row>
    <row r="270" spans="1:75" ht="15.75">
      <c r="A270" s="5"/>
      <c r="B270" s="4"/>
      <c r="C270" s="28"/>
      <c r="D270" s="28"/>
      <c r="E270" s="128"/>
      <c r="F270" s="69"/>
      <c r="G270" s="128" t="s">
        <v>133</v>
      </c>
      <c r="H270" s="69"/>
      <c r="I270" s="28"/>
      <c r="J270" s="28"/>
      <c r="K270" s="28"/>
      <c r="L270" s="28"/>
      <c r="M270" s="28"/>
      <c r="N270" s="28"/>
      <c r="O270" s="37" t="s">
        <v>113</v>
      </c>
      <c r="P270" s="22"/>
      <c r="Q270" s="22"/>
      <c r="R270" s="75"/>
      <c r="S270" s="75"/>
      <c r="T270" s="75"/>
      <c r="U270" s="69" t="s">
        <v>62</v>
      </c>
      <c r="V270" s="8"/>
      <c r="W270" s="8"/>
      <c r="X270" s="8"/>
      <c r="Y270" s="8"/>
      <c r="Z270" s="8"/>
      <c r="AA270" s="8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</row>
    <row r="271" spans="1:75" ht="16.5" thickBot="1">
      <c r="A271" s="5"/>
      <c r="B271" s="4"/>
      <c r="C271" s="29"/>
      <c r="D271" s="29"/>
      <c r="E271" s="69"/>
      <c r="F271" s="69"/>
      <c r="G271" s="69"/>
      <c r="H271" s="69"/>
      <c r="I271" s="29"/>
      <c r="J271" s="29"/>
      <c r="K271" s="29"/>
      <c r="L271" s="29"/>
      <c r="M271" s="29"/>
      <c r="N271" s="29"/>
      <c r="O271" s="69"/>
      <c r="P271" s="23"/>
      <c r="Q271" s="23"/>
      <c r="R271" s="76"/>
      <c r="S271" s="76"/>
      <c r="T271" s="76"/>
      <c r="U271" s="70"/>
      <c r="V271" s="8"/>
      <c r="W271" s="8"/>
      <c r="X271" s="8"/>
      <c r="Y271" s="8"/>
      <c r="Z271" s="8"/>
      <c r="AA271" s="8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</row>
    <row r="272" spans="1:75" ht="15.75" thickBot="1">
      <c r="A272" s="9">
        <v>1</v>
      </c>
      <c r="B272" s="10">
        <v>2</v>
      </c>
      <c r="C272" s="10">
        <v>3</v>
      </c>
      <c r="D272" s="10">
        <v>4</v>
      </c>
      <c r="E272" s="10">
        <v>5</v>
      </c>
      <c r="F272" s="10">
        <v>6</v>
      </c>
      <c r="G272" s="10">
        <v>7</v>
      </c>
      <c r="H272" s="10">
        <v>8</v>
      </c>
      <c r="I272" s="10">
        <v>9</v>
      </c>
      <c r="J272" s="10">
        <v>10</v>
      </c>
      <c r="K272" s="10">
        <v>11</v>
      </c>
      <c r="L272" s="10">
        <v>12</v>
      </c>
      <c r="M272" s="10">
        <v>13</v>
      </c>
      <c r="N272" s="10">
        <v>14</v>
      </c>
      <c r="O272" s="10">
        <v>15</v>
      </c>
      <c r="P272" s="10">
        <v>16</v>
      </c>
      <c r="Q272" s="71">
        <v>17</v>
      </c>
      <c r="R272" s="10">
        <v>18</v>
      </c>
      <c r="S272" s="71">
        <v>19</v>
      </c>
      <c r="T272" s="71">
        <v>20</v>
      </c>
      <c r="U272" s="9">
        <v>21</v>
      </c>
      <c r="V272" s="8"/>
      <c r="W272" s="8"/>
      <c r="X272" s="8"/>
      <c r="Y272" s="8"/>
      <c r="Z272" s="8"/>
      <c r="AA272" s="8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</row>
    <row r="273" spans="1:75" ht="15.75">
      <c r="A273" s="5" t="s">
        <v>23</v>
      </c>
      <c r="B273" s="5" t="s">
        <v>97</v>
      </c>
      <c r="C273" s="4">
        <v>0</v>
      </c>
      <c r="D273" s="4">
        <v>0</v>
      </c>
      <c r="E273" s="139">
        <v>4</v>
      </c>
      <c r="F273" s="139">
        <f>E273*3508</f>
        <v>14032</v>
      </c>
      <c r="G273" s="139">
        <v>108</v>
      </c>
      <c r="H273" s="139">
        <f>G273*1414</f>
        <v>152712</v>
      </c>
      <c r="I273" s="139">
        <v>0</v>
      </c>
      <c r="J273" s="139">
        <v>0</v>
      </c>
      <c r="K273" s="139">
        <v>0</v>
      </c>
      <c r="L273" s="139">
        <v>0</v>
      </c>
      <c r="M273" s="139">
        <v>0</v>
      </c>
      <c r="N273" s="139">
        <v>0</v>
      </c>
      <c r="O273" s="40">
        <v>14172</v>
      </c>
      <c r="P273" s="36">
        <v>0</v>
      </c>
      <c r="Q273" s="36">
        <v>0</v>
      </c>
      <c r="R273" s="36">
        <v>0</v>
      </c>
      <c r="S273" s="36">
        <v>0</v>
      </c>
      <c r="T273" s="33">
        <v>0</v>
      </c>
      <c r="U273" s="14">
        <f>F273+H273+O273</f>
        <v>180916</v>
      </c>
      <c r="V273" s="8"/>
      <c r="W273" s="8"/>
      <c r="X273" s="8"/>
      <c r="Y273" s="8"/>
      <c r="Z273" s="8"/>
      <c r="AA273" s="8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</row>
    <row r="274" spans="1:75" ht="15.75">
      <c r="A274" s="5" t="s">
        <v>24</v>
      </c>
      <c r="B274" s="5" t="s">
        <v>98</v>
      </c>
      <c r="C274" s="4">
        <v>0</v>
      </c>
      <c r="D274" s="4">
        <v>0</v>
      </c>
      <c r="E274" s="139">
        <v>6</v>
      </c>
      <c r="F274" s="139">
        <f aca="true" t="shared" si="21" ref="F274:F295">E274*3508</f>
        <v>21048</v>
      </c>
      <c r="G274" s="139">
        <v>126</v>
      </c>
      <c r="H274" s="139">
        <f aca="true" t="shared" si="22" ref="H274:H295">G274*1414</f>
        <v>178164</v>
      </c>
      <c r="I274" s="139">
        <v>0</v>
      </c>
      <c r="J274" s="139">
        <v>0</v>
      </c>
      <c r="K274" s="139">
        <v>0</v>
      </c>
      <c r="L274" s="139">
        <v>0</v>
      </c>
      <c r="M274" s="139">
        <v>0</v>
      </c>
      <c r="N274" s="139">
        <v>0</v>
      </c>
      <c r="O274" s="40">
        <v>16933</v>
      </c>
      <c r="P274" s="36">
        <v>0</v>
      </c>
      <c r="Q274" s="36">
        <v>0</v>
      </c>
      <c r="R274" s="36">
        <v>0</v>
      </c>
      <c r="S274" s="36">
        <v>0</v>
      </c>
      <c r="T274" s="33">
        <v>0</v>
      </c>
      <c r="U274" s="14">
        <f aca="true" t="shared" si="23" ref="U274:U294">F274+H274+O274</f>
        <v>216145</v>
      </c>
      <c r="V274" s="8"/>
      <c r="W274" s="8"/>
      <c r="X274" s="8"/>
      <c r="Y274" s="8"/>
      <c r="Z274" s="8"/>
      <c r="AA274" s="8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</row>
    <row r="275" spans="1:75" ht="15.75">
      <c r="A275" s="5" t="s">
        <v>25</v>
      </c>
      <c r="B275" s="5" t="s">
        <v>26</v>
      </c>
      <c r="C275" s="4">
        <v>0</v>
      </c>
      <c r="D275" s="4">
        <v>0</v>
      </c>
      <c r="E275" s="139">
        <v>1</v>
      </c>
      <c r="F275" s="139">
        <f t="shared" si="21"/>
        <v>3508</v>
      </c>
      <c r="G275" s="139">
        <v>20</v>
      </c>
      <c r="H275" s="139">
        <f t="shared" si="22"/>
        <v>28280</v>
      </c>
      <c r="I275" s="139">
        <v>0</v>
      </c>
      <c r="J275" s="139">
        <v>0</v>
      </c>
      <c r="K275" s="139">
        <v>0</v>
      </c>
      <c r="L275" s="139">
        <v>0</v>
      </c>
      <c r="M275" s="139">
        <v>0</v>
      </c>
      <c r="N275" s="139">
        <v>0</v>
      </c>
      <c r="O275" s="40">
        <v>2702</v>
      </c>
      <c r="P275" s="36">
        <v>0</v>
      </c>
      <c r="Q275" s="36">
        <v>0</v>
      </c>
      <c r="R275" s="36">
        <v>0</v>
      </c>
      <c r="S275" s="36">
        <v>0</v>
      </c>
      <c r="T275" s="33">
        <v>0</v>
      </c>
      <c r="U275" s="14">
        <f t="shared" si="23"/>
        <v>34490</v>
      </c>
      <c r="V275" s="8"/>
      <c r="W275" s="8"/>
      <c r="X275" s="8"/>
      <c r="Y275" s="8"/>
      <c r="Z275" s="8"/>
      <c r="AA275" s="8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</row>
    <row r="276" spans="1:75" ht="15.75">
      <c r="A276" s="5" t="s">
        <v>27</v>
      </c>
      <c r="B276" s="5" t="s">
        <v>28</v>
      </c>
      <c r="C276" s="4">
        <v>0</v>
      </c>
      <c r="D276" s="4">
        <v>0</v>
      </c>
      <c r="E276" s="139">
        <v>0</v>
      </c>
      <c r="F276" s="139">
        <f t="shared" si="21"/>
        <v>0</v>
      </c>
      <c r="G276" s="139">
        <v>0</v>
      </c>
      <c r="H276" s="139">
        <f t="shared" si="22"/>
        <v>0</v>
      </c>
      <c r="I276" s="139">
        <v>0</v>
      </c>
      <c r="J276" s="139">
        <v>0</v>
      </c>
      <c r="K276" s="139">
        <v>0</v>
      </c>
      <c r="L276" s="139">
        <v>0</v>
      </c>
      <c r="M276" s="139">
        <v>0</v>
      </c>
      <c r="N276" s="139">
        <v>0</v>
      </c>
      <c r="O276" s="40">
        <v>0</v>
      </c>
      <c r="P276" s="36">
        <v>0</v>
      </c>
      <c r="Q276" s="36">
        <v>0</v>
      </c>
      <c r="R276" s="36">
        <v>0</v>
      </c>
      <c r="S276" s="36">
        <v>0</v>
      </c>
      <c r="T276" s="33">
        <v>0</v>
      </c>
      <c r="U276" s="14">
        <f t="shared" si="23"/>
        <v>0</v>
      </c>
      <c r="V276" s="8"/>
      <c r="W276" s="8"/>
      <c r="X276" s="8"/>
      <c r="Y276" s="8"/>
      <c r="Z276" s="8"/>
      <c r="AA276" s="8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</row>
    <row r="277" spans="1:75" ht="15.75">
      <c r="A277" s="5" t="s">
        <v>29</v>
      </c>
      <c r="B277" s="5" t="s">
        <v>30</v>
      </c>
      <c r="C277" s="4">
        <v>0</v>
      </c>
      <c r="D277" s="4">
        <v>0</v>
      </c>
      <c r="E277" s="139">
        <v>3</v>
      </c>
      <c r="F277" s="139">
        <f t="shared" si="21"/>
        <v>10524</v>
      </c>
      <c r="G277" s="139">
        <v>85</v>
      </c>
      <c r="H277" s="139">
        <f t="shared" si="22"/>
        <v>120190</v>
      </c>
      <c r="I277" s="139">
        <v>0</v>
      </c>
      <c r="J277" s="139">
        <v>0</v>
      </c>
      <c r="K277" s="139">
        <v>0</v>
      </c>
      <c r="L277" s="139">
        <v>0</v>
      </c>
      <c r="M277" s="139">
        <v>0</v>
      </c>
      <c r="N277" s="139">
        <v>0</v>
      </c>
      <c r="O277" s="40">
        <v>11111</v>
      </c>
      <c r="P277" s="36">
        <v>0</v>
      </c>
      <c r="Q277" s="36">
        <v>0</v>
      </c>
      <c r="R277" s="36">
        <v>0</v>
      </c>
      <c r="S277" s="36">
        <v>0</v>
      </c>
      <c r="T277" s="33">
        <v>0</v>
      </c>
      <c r="U277" s="14">
        <f t="shared" si="23"/>
        <v>141825</v>
      </c>
      <c r="V277" s="8"/>
      <c r="W277" s="8"/>
      <c r="X277" s="8"/>
      <c r="Y277" s="8"/>
      <c r="Z277" s="8"/>
      <c r="AA277" s="8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</row>
    <row r="278" spans="1:75" ht="15.75">
      <c r="A278" s="5" t="s">
        <v>31</v>
      </c>
      <c r="B278" s="5" t="s">
        <v>32</v>
      </c>
      <c r="C278" s="4">
        <v>0</v>
      </c>
      <c r="D278" s="4">
        <v>0</v>
      </c>
      <c r="E278" s="139">
        <v>2</v>
      </c>
      <c r="F278" s="139">
        <f t="shared" si="21"/>
        <v>7016</v>
      </c>
      <c r="G278" s="139">
        <v>42</v>
      </c>
      <c r="H278" s="139">
        <f t="shared" si="22"/>
        <v>59388</v>
      </c>
      <c r="I278" s="139">
        <v>0</v>
      </c>
      <c r="J278" s="139">
        <v>0</v>
      </c>
      <c r="K278" s="139">
        <v>0</v>
      </c>
      <c r="L278" s="139">
        <v>0</v>
      </c>
      <c r="M278" s="139">
        <v>0</v>
      </c>
      <c r="N278" s="139">
        <v>0</v>
      </c>
      <c r="O278" s="40">
        <v>5644</v>
      </c>
      <c r="P278" s="36">
        <v>0</v>
      </c>
      <c r="Q278" s="36">
        <v>0</v>
      </c>
      <c r="R278" s="36">
        <v>0</v>
      </c>
      <c r="S278" s="36">
        <v>0</v>
      </c>
      <c r="T278" s="33">
        <v>0</v>
      </c>
      <c r="U278" s="14">
        <f t="shared" si="23"/>
        <v>72048</v>
      </c>
      <c r="V278" s="8"/>
      <c r="W278" s="8"/>
      <c r="X278" s="8"/>
      <c r="Y278" s="8"/>
      <c r="Z278" s="8"/>
      <c r="AA278" s="8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</row>
    <row r="279" spans="1:75" ht="15.75">
      <c r="A279" s="5" t="s">
        <v>33</v>
      </c>
      <c r="B279" s="5" t="s">
        <v>34</v>
      </c>
      <c r="C279" s="4">
        <v>0</v>
      </c>
      <c r="D279" s="4">
        <v>0</v>
      </c>
      <c r="E279" s="139">
        <v>3</v>
      </c>
      <c r="F279" s="139">
        <f t="shared" si="21"/>
        <v>10524</v>
      </c>
      <c r="G279" s="139">
        <v>82</v>
      </c>
      <c r="H279" s="139">
        <f t="shared" si="22"/>
        <v>115948</v>
      </c>
      <c r="I279" s="139">
        <v>0</v>
      </c>
      <c r="J279" s="139">
        <v>0</v>
      </c>
      <c r="K279" s="139">
        <v>0</v>
      </c>
      <c r="L279" s="139">
        <v>0</v>
      </c>
      <c r="M279" s="139">
        <v>0</v>
      </c>
      <c r="N279" s="139">
        <v>0</v>
      </c>
      <c r="O279" s="40">
        <v>10750</v>
      </c>
      <c r="P279" s="36">
        <v>0</v>
      </c>
      <c r="Q279" s="36">
        <v>0</v>
      </c>
      <c r="R279" s="36">
        <v>0</v>
      </c>
      <c r="S279" s="36">
        <v>0</v>
      </c>
      <c r="T279" s="33">
        <v>0</v>
      </c>
      <c r="U279" s="14">
        <f t="shared" si="23"/>
        <v>137222</v>
      </c>
      <c r="V279" s="8"/>
      <c r="W279" s="8"/>
      <c r="X279" s="8"/>
      <c r="Y279" s="8"/>
      <c r="Z279" s="8"/>
      <c r="AA279" s="8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</row>
    <row r="280" spans="1:75" ht="15.75">
      <c r="A280" s="5" t="s">
        <v>35</v>
      </c>
      <c r="B280" s="5" t="s">
        <v>36</v>
      </c>
      <c r="C280" s="4">
        <v>0</v>
      </c>
      <c r="D280" s="4">
        <v>0</v>
      </c>
      <c r="E280" s="139">
        <v>2</v>
      </c>
      <c r="F280" s="139">
        <f t="shared" si="21"/>
        <v>7016</v>
      </c>
      <c r="G280" s="139">
        <v>45</v>
      </c>
      <c r="H280" s="139">
        <f t="shared" si="22"/>
        <v>63630</v>
      </c>
      <c r="I280" s="139">
        <v>0</v>
      </c>
      <c r="J280" s="139">
        <v>0</v>
      </c>
      <c r="K280" s="139">
        <v>0</v>
      </c>
      <c r="L280" s="139">
        <v>0</v>
      </c>
      <c r="M280" s="139">
        <v>0</v>
      </c>
      <c r="N280" s="139">
        <v>0</v>
      </c>
      <c r="O280" s="40">
        <v>6005</v>
      </c>
      <c r="P280" s="36">
        <v>0</v>
      </c>
      <c r="Q280" s="36">
        <v>0</v>
      </c>
      <c r="R280" s="36">
        <v>0</v>
      </c>
      <c r="S280" s="36">
        <v>0</v>
      </c>
      <c r="T280" s="33">
        <v>0</v>
      </c>
      <c r="U280" s="14">
        <f t="shared" si="23"/>
        <v>76651</v>
      </c>
      <c r="V280" s="8"/>
      <c r="W280" s="8"/>
      <c r="X280" s="8"/>
      <c r="Y280" s="8"/>
      <c r="Z280" s="8"/>
      <c r="AA280" s="8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</row>
    <row r="281" spans="1:75" ht="15.75">
      <c r="A281" s="5" t="s">
        <v>37</v>
      </c>
      <c r="B281" s="5" t="s">
        <v>38</v>
      </c>
      <c r="C281" s="4">
        <v>0</v>
      </c>
      <c r="D281" s="4">
        <v>0</v>
      </c>
      <c r="E281" s="139">
        <v>3</v>
      </c>
      <c r="F281" s="139">
        <f t="shared" si="21"/>
        <v>10524</v>
      </c>
      <c r="G281" s="139">
        <v>66</v>
      </c>
      <c r="H281" s="139">
        <f t="shared" si="22"/>
        <v>93324</v>
      </c>
      <c r="I281" s="139">
        <v>0</v>
      </c>
      <c r="J281" s="139">
        <v>0</v>
      </c>
      <c r="K281" s="139">
        <v>0</v>
      </c>
      <c r="L281" s="139">
        <v>0</v>
      </c>
      <c r="M281" s="139">
        <v>0</v>
      </c>
      <c r="N281" s="139">
        <v>0</v>
      </c>
      <c r="O281" s="139">
        <v>8827</v>
      </c>
      <c r="P281" s="36">
        <v>0</v>
      </c>
      <c r="Q281" s="36">
        <v>0</v>
      </c>
      <c r="R281" s="36">
        <v>0</v>
      </c>
      <c r="S281" s="36">
        <v>0</v>
      </c>
      <c r="T281" s="33">
        <v>0</v>
      </c>
      <c r="U281" s="14">
        <f t="shared" si="23"/>
        <v>112675</v>
      </c>
      <c r="V281" s="8"/>
      <c r="W281" s="8"/>
      <c r="X281" s="8"/>
      <c r="Y281" s="8"/>
      <c r="Z281" s="8"/>
      <c r="AA281" s="8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</row>
    <row r="282" spans="1:75" ht="15.75">
      <c r="A282" s="5" t="s">
        <v>39</v>
      </c>
      <c r="B282" s="5" t="s">
        <v>146</v>
      </c>
      <c r="C282" s="4">
        <v>0</v>
      </c>
      <c r="D282" s="4">
        <v>0</v>
      </c>
      <c r="E282" s="139">
        <v>6</v>
      </c>
      <c r="F282" s="139">
        <f t="shared" si="21"/>
        <v>21048</v>
      </c>
      <c r="G282" s="139">
        <v>136</v>
      </c>
      <c r="H282" s="139">
        <f t="shared" si="22"/>
        <v>192304</v>
      </c>
      <c r="I282" s="139">
        <v>0</v>
      </c>
      <c r="J282" s="139">
        <v>0</v>
      </c>
      <c r="K282" s="139">
        <v>0</v>
      </c>
      <c r="L282" s="139">
        <v>0</v>
      </c>
      <c r="M282" s="139">
        <v>0</v>
      </c>
      <c r="N282" s="139">
        <v>0</v>
      </c>
      <c r="O282" s="40">
        <v>18135</v>
      </c>
      <c r="P282" s="36">
        <v>0</v>
      </c>
      <c r="Q282" s="36">
        <v>0</v>
      </c>
      <c r="R282" s="36">
        <v>0</v>
      </c>
      <c r="S282" s="36">
        <v>0</v>
      </c>
      <c r="T282" s="33">
        <v>0</v>
      </c>
      <c r="U282" s="14">
        <f t="shared" si="23"/>
        <v>231487</v>
      </c>
      <c r="V282" s="8"/>
      <c r="W282" s="8"/>
      <c r="X282" s="8"/>
      <c r="Y282" s="8"/>
      <c r="Z282" s="8"/>
      <c r="AA282" s="8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</row>
    <row r="283" spans="1:75" ht="15.75">
      <c r="A283" s="5" t="s">
        <v>40</v>
      </c>
      <c r="B283" s="5" t="s">
        <v>41</v>
      </c>
      <c r="C283" s="4">
        <v>0</v>
      </c>
      <c r="D283" s="4">
        <v>0</v>
      </c>
      <c r="E283" s="139">
        <v>1</v>
      </c>
      <c r="F283" s="139">
        <f t="shared" si="21"/>
        <v>3508</v>
      </c>
      <c r="G283" s="139">
        <v>5</v>
      </c>
      <c r="H283" s="139">
        <f t="shared" si="22"/>
        <v>7070</v>
      </c>
      <c r="I283" s="139">
        <v>0</v>
      </c>
      <c r="J283" s="139">
        <v>0</v>
      </c>
      <c r="K283" s="139">
        <v>0</v>
      </c>
      <c r="L283" s="139">
        <v>0</v>
      </c>
      <c r="M283" s="139">
        <v>0</v>
      </c>
      <c r="N283" s="139">
        <v>0</v>
      </c>
      <c r="O283" s="40">
        <v>899</v>
      </c>
      <c r="P283" s="36">
        <v>0</v>
      </c>
      <c r="Q283" s="36">
        <v>0</v>
      </c>
      <c r="R283" s="36">
        <v>0</v>
      </c>
      <c r="S283" s="36">
        <v>0</v>
      </c>
      <c r="T283" s="33">
        <v>0</v>
      </c>
      <c r="U283" s="14">
        <f t="shared" si="23"/>
        <v>11477</v>
      </c>
      <c r="V283" s="8"/>
      <c r="W283" s="8"/>
      <c r="X283" s="8"/>
      <c r="Y283" s="8"/>
      <c r="Z283" s="8"/>
      <c r="AA283" s="8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</row>
    <row r="284" spans="1:75" ht="15.75">
      <c r="A284" s="5" t="s">
        <v>42</v>
      </c>
      <c r="B284" s="5" t="s">
        <v>16</v>
      </c>
      <c r="C284" s="4">
        <v>0</v>
      </c>
      <c r="D284" s="4">
        <v>0</v>
      </c>
      <c r="E284" s="139">
        <v>1</v>
      </c>
      <c r="F284" s="139">
        <f t="shared" si="21"/>
        <v>3508</v>
      </c>
      <c r="G284" s="139">
        <v>11</v>
      </c>
      <c r="H284" s="139">
        <f t="shared" si="22"/>
        <v>15554</v>
      </c>
      <c r="I284" s="139">
        <v>0</v>
      </c>
      <c r="J284" s="139">
        <v>0</v>
      </c>
      <c r="K284" s="139">
        <v>0</v>
      </c>
      <c r="L284" s="139">
        <v>0</v>
      </c>
      <c r="M284" s="139">
        <v>0</v>
      </c>
      <c r="N284" s="139">
        <v>0</v>
      </c>
      <c r="O284" s="40">
        <v>1620</v>
      </c>
      <c r="P284" s="36">
        <v>0</v>
      </c>
      <c r="Q284" s="36">
        <v>0</v>
      </c>
      <c r="R284" s="36">
        <v>0</v>
      </c>
      <c r="S284" s="36">
        <v>0</v>
      </c>
      <c r="T284" s="33">
        <v>0</v>
      </c>
      <c r="U284" s="14">
        <f t="shared" si="23"/>
        <v>20682</v>
      </c>
      <c r="V284" s="8"/>
      <c r="W284" s="8"/>
      <c r="X284" s="8"/>
      <c r="Y284" s="8"/>
      <c r="Z284" s="8"/>
      <c r="AA284" s="8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</row>
    <row r="285" spans="1:75" ht="15.75">
      <c r="A285" s="5" t="s">
        <v>43</v>
      </c>
      <c r="B285" s="5" t="s">
        <v>44</v>
      </c>
      <c r="C285" s="4">
        <v>0</v>
      </c>
      <c r="D285" s="4">
        <v>0</v>
      </c>
      <c r="E285" s="139">
        <v>1</v>
      </c>
      <c r="F285" s="139">
        <f t="shared" si="21"/>
        <v>3508</v>
      </c>
      <c r="G285" s="139">
        <v>26</v>
      </c>
      <c r="H285" s="139">
        <f t="shared" si="22"/>
        <v>36764</v>
      </c>
      <c r="I285" s="139">
        <v>0</v>
      </c>
      <c r="J285" s="139">
        <v>0</v>
      </c>
      <c r="K285" s="139">
        <v>0</v>
      </c>
      <c r="L285" s="139">
        <v>0</v>
      </c>
      <c r="M285" s="139">
        <v>0</v>
      </c>
      <c r="N285" s="139">
        <v>0</v>
      </c>
      <c r="O285" s="40">
        <v>3423</v>
      </c>
      <c r="P285" s="36">
        <v>0</v>
      </c>
      <c r="Q285" s="36">
        <v>0</v>
      </c>
      <c r="R285" s="36">
        <v>0</v>
      </c>
      <c r="S285" s="36">
        <v>0</v>
      </c>
      <c r="T285" s="33">
        <v>0</v>
      </c>
      <c r="U285" s="14">
        <f t="shared" si="23"/>
        <v>43695</v>
      </c>
      <c r="V285" s="8"/>
      <c r="W285" s="8"/>
      <c r="X285" s="8"/>
      <c r="Y285" s="8"/>
      <c r="Z285" s="8"/>
      <c r="AA285" s="8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</row>
    <row r="286" spans="1:75" ht="15.75">
      <c r="A286" s="5" t="s">
        <v>45</v>
      </c>
      <c r="B286" s="5" t="s">
        <v>46</v>
      </c>
      <c r="C286" s="4">
        <v>0</v>
      </c>
      <c r="D286" s="4">
        <v>0</v>
      </c>
      <c r="E286" s="139">
        <v>3</v>
      </c>
      <c r="F286" s="139">
        <f t="shared" si="21"/>
        <v>10524</v>
      </c>
      <c r="G286" s="139">
        <v>76</v>
      </c>
      <c r="H286" s="139">
        <f t="shared" si="22"/>
        <v>107464</v>
      </c>
      <c r="I286" s="139">
        <v>0</v>
      </c>
      <c r="J286" s="139">
        <v>0</v>
      </c>
      <c r="K286" s="139">
        <v>0</v>
      </c>
      <c r="L286" s="139">
        <v>0</v>
      </c>
      <c r="M286" s="139">
        <v>0</v>
      </c>
      <c r="N286" s="139">
        <v>0</v>
      </c>
      <c r="O286" s="40">
        <v>10029</v>
      </c>
      <c r="P286" s="36">
        <v>0</v>
      </c>
      <c r="Q286" s="36">
        <v>0</v>
      </c>
      <c r="R286" s="36">
        <v>0</v>
      </c>
      <c r="S286" s="36">
        <v>0</v>
      </c>
      <c r="T286" s="33">
        <v>0</v>
      </c>
      <c r="U286" s="14">
        <f t="shared" si="23"/>
        <v>128017</v>
      </c>
      <c r="V286" s="8"/>
      <c r="W286" s="8"/>
      <c r="X286" s="8"/>
      <c r="Y286" s="8"/>
      <c r="Z286" s="8"/>
      <c r="AA286" s="8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</row>
    <row r="287" spans="1:75" ht="15.75">
      <c r="A287" s="5" t="s">
        <v>47</v>
      </c>
      <c r="B287" s="5" t="s">
        <v>48</v>
      </c>
      <c r="C287" s="4">
        <v>0</v>
      </c>
      <c r="D287" s="4">
        <v>0</v>
      </c>
      <c r="E287" s="139">
        <v>6</v>
      </c>
      <c r="F287" s="139">
        <f t="shared" si="21"/>
        <v>21048</v>
      </c>
      <c r="G287" s="139">
        <v>127</v>
      </c>
      <c r="H287" s="139">
        <f t="shared" si="22"/>
        <v>179578</v>
      </c>
      <c r="I287" s="139">
        <v>0</v>
      </c>
      <c r="J287" s="139">
        <v>0</v>
      </c>
      <c r="K287" s="139">
        <v>0</v>
      </c>
      <c r="L287" s="139">
        <v>0</v>
      </c>
      <c r="M287" s="139">
        <v>0</v>
      </c>
      <c r="N287" s="139">
        <v>0</v>
      </c>
      <c r="O287" s="40">
        <v>17053</v>
      </c>
      <c r="P287" s="36">
        <v>0</v>
      </c>
      <c r="Q287" s="36">
        <v>0</v>
      </c>
      <c r="R287" s="36">
        <v>0</v>
      </c>
      <c r="S287" s="36">
        <v>0</v>
      </c>
      <c r="T287" s="33">
        <v>0</v>
      </c>
      <c r="U287" s="14">
        <f t="shared" si="23"/>
        <v>217679</v>
      </c>
      <c r="V287" s="8"/>
      <c r="W287" s="8"/>
      <c r="X287" s="8"/>
      <c r="Y287" s="8"/>
      <c r="Z287" s="8"/>
      <c r="AA287" s="8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</row>
    <row r="288" spans="1:75" ht="15.75">
      <c r="A288" s="5" t="s">
        <v>49</v>
      </c>
      <c r="B288" s="5" t="s">
        <v>147</v>
      </c>
      <c r="C288" s="4">
        <v>0</v>
      </c>
      <c r="D288" s="4">
        <v>0</v>
      </c>
      <c r="E288" s="139">
        <v>3</v>
      </c>
      <c r="F288" s="139">
        <f t="shared" si="21"/>
        <v>10524</v>
      </c>
      <c r="G288" s="139">
        <v>68</v>
      </c>
      <c r="H288" s="139">
        <f t="shared" si="22"/>
        <v>96152</v>
      </c>
      <c r="I288" s="139">
        <v>0</v>
      </c>
      <c r="J288" s="139">
        <v>0</v>
      </c>
      <c r="K288" s="139">
        <v>0</v>
      </c>
      <c r="L288" s="139">
        <v>0</v>
      </c>
      <c r="M288" s="139">
        <v>0</v>
      </c>
      <c r="N288" s="139">
        <v>0</v>
      </c>
      <c r="O288" s="40">
        <v>9067</v>
      </c>
      <c r="P288" s="36">
        <v>0</v>
      </c>
      <c r="Q288" s="36">
        <v>0</v>
      </c>
      <c r="R288" s="36">
        <v>0</v>
      </c>
      <c r="S288" s="36">
        <v>0</v>
      </c>
      <c r="T288" s="33">
        <v>0</v>
      </c>
      <c r="U288" s="14">
        <f t="shared" si="23"/>
        <v>115743</v>
      </c>
      <c r="V288" s="8"/>
      <c r="W288" s="8"/>
      <c r="X288" s="8"/>
      <c r="Y288" s="8"/>
      <c r="Z288" s="8"/>
      <c r="AA288" s="8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</row>
    <row r="289" spans="1:75" ht="15.75">
      <c r="A289" s="5" t="s">
        <v>50</v>
      </c>
      <c r="B289" s="5" t="s">
        <v>51</v>
      </c>
      <c r="C289" s="4">
        <v>0</v>
      </c>
      <c r="D289" s="4">
        <v>0</v>
      </c>
      <c r="E289" s="139">
        <v>3</v>
      </c>
      <c r="F289" s="139">
        <f t="shared" si="21"/>
        <v>10524</v>
      </c>
      <c r="G289" s="139">
        <v>75</v>
      </c>
      <c r="H289" s="139">
        <f t="shared" si="22"/>
        <v>106050</v>
      </c>
      <c r="I289" s="139">
        <v>0</v>
      </c>
      <c r="J289" s="139">
        <v>0</v>
      </c>
      <c r="K289" s="139">
        <v>0</v>
      </c>
      <c r="L289" s="139">
        <v>0</v>
      </c>
      <c r="M289" s="139">
        <v>0</v>
      </c>
      <c r="N289" s="139">
        <v>0</v>
      </c>
      <c r="O289" s="40">
        <v>9909</v>
      </c>
      <c r="P289" s="36">
        <v>0</v>
      </c>
      <c r="Q289" s="36">
        <v>0</v>
      </c>
      <c r="R289" s="36">
        <v>0</v>
      </c>
      <c r="S289" s="36">
        <v>0</v>
      </c>
      <c r="T289" s="33">
        <v>0</v>
      </c>
      <c r="U289" s="14">
        <f t="shared" si="23"/>
        <v>126483</v>
      </c>
      <c r="V289" s="8"/>
      <c r="W289" s="8"/>
      <c r="X289" s="8"/>
      <c r="Y289" s="8"/>
      <c r="Z289" s="8"/>
      <c r="AA289" s="8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</row>
    <row r="290" spans="1:75" ht="15.75">
      <c r="A290" s="5" t="s">
        <v>52</v>
      </c>
      <c r="B290" s="5" t="s">
        <v>19</v>
      </c>
      <c r="C290" s="4">
        <v>0</v>
      </c>
      <c r="D290" s="4">
        <v>0</v>
      </c>
      <c r="E290" s="139">
        <v>3</v>
      </c>
      <c r="F290" s="139">
        <f t="shared" si="21"/>
        <v>10524</v>
      </c>
      <c r="G290" s="139">
        <v>72</v>
      </c>
      <c r="H290" s="139">
        <f t="shared" si="22"/>
        <v>101808</v>
      </c>
      <c r="I290" s="139">
        <v>0</v>
      </c>
      <c r="J290" s="139">
        <v>0</v>
      </c>
      <c r="K290" s="139">
        <v>0</v>
      </c>
      <c r="L290" s="139">
        <v>0</v>
      </c>
      <c r="M290" s="139">
        <v>0</v>
      </c>
      <c r="N290" s="139">
        <v>0</v>
      </c>
      <c r="O290" s="40">
        <v>9548</v>
      </c>
      <c r="P290" s="36">
        <v>0</v>
      </c>
      <c r="Q290" s="36">
        <v>0</v>
      </c>
      <c r="R290" s="36">
        <v>0</v>
      </c>
      <c r="S290" s="36">
        <v>0</v>
      </c>
      <c r="T290" s="33">
        <v>0</v>
      </c>
      <c r="U290" s="14">
        <f t="shared" si="23"/>
        <v>121880</v>
      </c>
      <c r="V290" s="8"/>
      <c r="W290" s="8"/>
      <c r="X290" s="8"/>
      <c r="Y290" s="8"/>
      <c r="Z290" s="8"/>
      <c r="AA290" s="8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</row>
    <row r="291" spans="1:75" ht="15.75">
      <c r="A291" s="5" t="s">
        <v>53</v>
      </c>
      <c r="B291" s="5" t="s">
        <v>54</v>
      </c>
      <c r="C291" s="4">
        <v>0</v>
      </c>
      <c r="D291" s="4">
        <v>0</v>
      </c>
      <c r="E291" s="139">
        <v>2</v>
      </c>
      <c r="F291" s="139">
        <f t="shared" si="21"/>
        <v>7016</v>
      </c>
      <c r="G291" s="139">
        <v>39</v>
      </c>
      <c r="H291" s="139">
        <f t="shared" si="22"/>
        <v>55146</v>
      </c>
      <c r="I291" s="139">
        <v>0</v>
      </c>
      <c r="J291" s="139">
        <v>0</v>
      </c>
      <c r="K291" s="139">
        <v>0</v>
      </c>
      <c r="L291" s="139">
        <v>0</v>
      </c>
      <c r="M291" s="139">
        <v>0</v>
      </c>
      <c r="N291" s="139">
        <v>0</v>
      </c>
      <c r="O291" s="40">
        <v>5284</v>
      </c>
      <c r="P291" s="36">
        <v>0</v>
      </c>
      <c r="Q291" s="36">
        <v>0</v>
      </c>
      <c r="R291" s="36">
        <v>0</v>
      </c>
      <c r="S291" s="36">
        <v>0</v>
      </c>
      <c r="T291" s="33">
        <v>0</v>
      </c>
      <c r="U291" s="14">
        <f t="shared" si="23"/>
        <v>67446</v>
      </c>
      <c r="V291" s="8"/>
      <c r="W291" s="8"/>
      <c r="X291" s="8"/>
      <c r="Y291" s="8"/>
      <c r="Z291" s="8"/>
      <c r="AA291" s="8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</row>
    <row r="292" spans="1:75" ht="15.75">
      <c r="A292" s="5" t="s">
        <v>55</v>
      </c>
      <c r="B292" s="5" t="s">
        <v>56</v>
      </c>
      <c r="C292" s="4">
        <v>0</v>
      </c>
      <c r="D292" s="4">
        <v>0</v>
      </c>
      <c r="E292" s="139">
        <v>1</v>
      </c>
      <c r="F292" s="139">
        <f t="shared" si="21"/>
        <v>3508</v>
      </c>
      <c r="G292" s="139">
        <v>26</v>
      </c>
      <c r="H292" s="139">
        <f t="shared" si="22"/>
        <v>36764</v>
      </c>
      <c r="I292" s="139">
        <v>0</v>
      </c>
      <c r="J292" s="139">
        <v>0</v>
      </c>
      <c r="K292" s="139">
        <v>0</v>
      </c>
      <c r="L292" s="139">
        <v>0</v>
      </c>
      <c r="M292" s="139">
        <v>0</v>
      </c>
      <c r="N292" s="139">
        <v>0</v>
      </c>
      <c r="O292" s="40">
        <v>3423</v>
      </c>
      <c r="P292" s="36">
        <v>0</v>
      </c>
      <c r="Q292" s="36">
        <v>0</v>
      </c>
      <c r="R292" s="36">
        <v>0</v>
      </c>
      <c r="S292" s="36">
        <v>0</v>
      </c>
      <c r="T292" s="33">
        <v>0</v>
      </c>
      <c r="U292" s="14">
        <f t="shared" si="23"/>
        <v>43695</v>
      </c>
      <c r="V292" s="8"/>
      <c r="W292" s="8"/>
      <c r="X292" s="8"/>
      <c r="Y292" s="8"/>
      <c r="Z292" s="8"/>
      <c r="AA292" s="8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</row>
    <row r="293" spans="1:75" ht="15.75">
      <c r="A293" s="5" t="s">
        <v>144</v>
      </c>
      <c r="B293" s="5" t="s">
        <v>228</v>
      </c>
      <c r="C293" s="4">
        <v>0</v>
      </c>
      <c r="D293" s="4">
        <v>0</v>
      </c>
      <c r="E293" s="139">
        <v>0</v>
      </c>
      <c r="F293" s="139">
        <f t="shared" si="21"/>
        <v>0</v>
      </c>
      <c r="G293" s="139">
        <v>0</v>
      </c>
      <c r="H293" s="139">
        <f t="shared" si="22"/>
        <v>0</v>
      </c>
      <c r="I293" s="139">
        <v>0</v>
      </c>
      <c r="J293" s="139">
        <v>0</v>
      </c>
      <c r="K293" s="139">
        <v>0</v>
      </c>
      <c r="L293" s="139">
        <v>0</v>
      </c>
      <c r="M293" s="139">
        <v>0</v>
      </c>
      <c r="N293" s="139">
        <v>0</v>
      </c>
      <c r="O293" s="40">
        <v>0</v>
      </c>
      <c r="P293" s="36">
        <v>0</v>
      </c>
      <c r="Q293" s="36">
        <v>0</v>
      </c>
      <c r="R293" s="36">
        <v>0</v>
      </c>
      <c r="S293" s="36">
        <v>0</v>
      </c>
      <c r="T293" s="33">
        <v>0</v>
      </c>
      <c r="U293" s="14">
        <f t="shared" si="23"/>
        <v>0</v>
      </c>
      <c r="V293" s="8"/>
      <c r="W293" s="8"/>
      <c r="X293" s="8"/>
      <c r="Y293" s="8"/>
      <c r="Z293" s="8"/>
      <c r="AA293" s="8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</row>
    <row r="294" spans="1:75" ht="15.75">
      <c r="A294" s="5"/>
      <c r="B294" s="5" t="s">
        <v>237</v>
      </c>
      <c r="C294" s="4">
        <v>0</v>
      </c>
      <c r="D294" s="4">
        <v>0</v>
      </c>
      <c r="E294" s="139">
        <v>0</v>
      </c>
      <c r="F294" s="139">
        <f t="shared" si="21"/>
        <v>0</v>
      </c>
      <c r="G294" s="139">
        <v>0</v>
      </c>
      <c r="H294" s="139">
        <f t="shared" si="22"/>
        <v>0</v>
      </c>
      <c r="I294" s="139">
        <v>0</v>
      </c>
      <c r="J294" s="139">
        <v>0</v>
      </c>
      <c r="K294" s="139">
        <v>0</v>
      </c>
      <c r="L294" s="139">
        <v>0</v>
      </c>
      <c r="M294" s="139">
        <v>0</v>
      </c>
      <c r="N294" s="139">
        <v>0</v>
      </c>
      <c r="O294" s="40">
        <v>0</v>
      </c>
      <c r="P294" s="36">
        <v>0</v>
      </c>
      <c r="Q294" s="36">
        <v>0</v>
      </c>
      <c r="R294" s="36">
        <v>0</v>
      </c>
      <c r="S294" s="36">
        <v>0</v>
      </c>
      <c r="T294" s="33">
        <v>0</v>
      </c>
      <c r="U294" s="14">
        <f t="shared" si="23"/>
        <v>0</v>
      </c>
      <c r="V294" s="8"/>
      <c r="W294" s="8"/>
      <c r="X294" s="8"/>
      <c r="Y294" s="8"/>
      <c r="Z294" s="8"/>
      <c r="AA294" s="8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</row>
    <row r="295" spans="1:75" ht="16.5" thickBot="1">
      <c r="A295" s="5"/>
      <c r="B295" s="5" t="s">
        <v>238</v>
      </c>
      <c r="C295" s="4">
        <v>0</v>
      </c>
      <c r="D295" s="4">
        <v>0</v>
      </c>
      <c r="E295" s="139">
        <v>3</v>
      </c>
      <c r="F295" s="139">
        <f t="shared" si="21"/>
        <v>10524</v>
      </c>
      <c r="G295" s="139">
        <v>83</v>
      </c>
      <c r="H295" s="139">
        <f t="shared" si="22"/>
        <v>117362</v>
      </c>
      <c r="I295" s="139">
        <v>0</v>
      </c>
      <c r="J295" s="139">
        <v>0</v>
      </c>
      <c r="K295" s="139">
        <v>0</v>
      </c>
      <c r="L295" s="139">
        <v>0</v>
      </c>
      <c r="M295" s="139">
        <v>0</v>
      </c>
      <c r="N295" s="139">
        <v>0</v>
      </c>
      <c r="O295" s="40">
        <v>10873</v>
      </c>
      <c r="P295" s="36">
        <v>0</v>
      </c>
      <c r="Q295" s="36">
        <v>0</v>
      </c>
      <c r="R295" s="36">
        <v>0</v>
      </c>
      <c r="S295" s="36">
        <v>0</v>
      </c>
      <c r="T295" s="41">
        <v>0</v>
      </c>
      <c r="U295" s="14">
        <v>138759</v>
      </c>
      <c r="V295" s="8"/>
      <c r="W295" s="8"/>
      <c r="X295" s="8"/>
      <c r="Y295" s="8"/>
      <c r="Z295" s="8"/>
      <c r="AA295" s="8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</row>
    <row r="296" spans="1:75" ht="16.5" thickBot="1">
      <c r="A296" s="6"/>
      <c r="B296" s="12" t="s">
        <v>59</v>
      </c>
      <c r="C296" s="102">
        <f>SUM(C273:C295)</f>
        <v>0</v>
      </c>
      <c r="D296" s="102">
        <f>SUM(D273:D295)</f>
        <v>0</v>
      </c>
      <c r="E296" s="102">
        <f>SUM(E273:E295)</f>
        <v>57</v>
      </c>
      <c r="F296" s="102">
        <f aca="true" t="shared" si="24" ref="F296:U296">SUM(F273:F295)</f>
        <v>199956</v>
      </c>
      <c r="G296" s="102">
        <f t="shared" si="24"/>
        <v>1318</v>
      </c>
      <c r="H296" s="177">
        <f t="shared" si="24"/>
        <v>1863652</v>
      </c>
      <c r="I296" s="102">
        <f t="shared" si="24"/>
        <v>0</v>
      </c>
      <c r="J296" s="102">
        <f t="shared" si="24"/>
        <v>0</v>
      </c>
      <c r="K296" s="102">
        <f t="shared" si="24"/>
        <v>0</v>
      </c>
      <c r="L296" s="102">
        <f t="shared" si="24"/>
        <v>0</v>
      </c>
      <c r="M296" s="102">
        <f t="shared" si="24"/>
        <v>0</v>
      </c>
      <c r="N296" s="102">
        <f t="shared" si="24"/>
        <v>0</v>
      </c>
      <c r="O296" s="102">
        <f t="shared" si="24"/>
        <v>175407</v>
      </c>
      <c r="P296" s="102">
        <f t="shared" si="24"/>
        <v>0</v>
      </c>
      <c r="Q296" s="102">
        <f t="shared" si="24"/>
        <v>0</v>
      </c>
      <c r="R296" s="102">
        <f t="shared" si="24"/>
        <v>0</v>
      </c>
      <c r="S296" s="102">
        <f t="shared" si="24"/>
        <v>0</v>
      </c>
      <c r="T296" s="102">
        <f t="shared" si="24"/>
        <v>0</v>
      </c>
      <c r="U296" s="177">
        <f t="shared" si="24"/>
        <v>2239015</v>
      </c>
      <c r="V296" s="8"/>
      <c r="W296" s="8"/>
      <c r="X296" s="8"/>
      <c r="Y296" s="8"/>
      <c r="Z296" s="8"/>
      <c r="AA296" s="8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</row>
    <row r="297" spans="1:75" ht="130.5" customHeight="1">
      <c r="A297" s="8"/>
      <c r="B297" s="24"/>
      <c r="C297" s="24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59"/>
      <c r="U297" s="81"/>
      <c r="V297" s="8"/>
      <c r="W297" s="8"/>
      <c r="X297" s="8"/>
      <c r="Y297" s="8"/>
      <c r="Z297" s="8"/>
      <c r="AA297" s="8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</row>
    <row r="298" spans="1:75" ht="15.75">
      <c r="A298" s="8"/>
      <c r="B298" s="62" t="s">
        <v>150</v>
      </c>
      <c r="C298" s="62"/>
      <c r="D298" s="62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59"/>
      <c r="U298" s="24"/>
      <c r="V298" s="8"/>
      <c r="W298" s="8"/>
      <c r="X298" s="8"/>
      <c r="Y298" s="8"/>
      <c r="Z298" s="8"/>
      <c r="AA298" s="8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</row>
    <row r="299" spans="1:75" ht="16.5" thickBot="1">
      <c r="A299" s="8"/>
      <c r="B299" s="193" t="s">
        <v>151</v>
      </c>
      <c r="C299" s="193"/>
      <c r="D299" s="193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59"/>
      <c r="U299" s="24"/>
      <c r="V299" s="8"/>
      <c r="W299" s="8"/>
      <c r="X299" s="8"/>
      <c r="Y299" s="8"/>
      <c r="Z299" s="8"/>
      <c r="AA299" s="8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</row>
    <row r="300" spans="1:75" ht="16.5" thickBot="1">
      <c r="A300" s="8"/>
      <c r="B300" s="24"/>
      <c r="C300" s="24"/>
      <c r="D300" s="18">
        <v>113391</v>
      </c>
      <c r="E300" s="25"/>
      <c r="F300" s="102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59"/>
      <c r="U300" s="24"/>
      <c r="V300" s="8"/>
      <c r="W300" s="8"/>
      <c r="X300" s="8"/>
      <c r="Y300" s="8"/>
      <c r="Z300" s="8"/>
      <c r="AA300" s="8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</row>
    <row r="301" spans="1:75" ht="16.5" thickBot="1">
      <c r="A301" s="137" t="s">
        <v>1</v>
      </c>
      <c r="B301" s="122" t="s">
        <v>4</v>
      </c>
      <c r="C301" s="194" t="s">
        <v>105</v>
      </c>
      <c r="D301" s="195"/>
      <c r="E301" s="195"/>
      <c r="F301" s="195"/>
      <c r="G301" s="195"/>
      <c r="H301" s="195"/>
      <c r="I301" s="195"/>
      <c r="J301" s="195"/>
      <c r="K301" s="195"/>
      <c r="L301" s="195"/>
      <c r="M301" s="195"/>
      <c r="N301" s="196"/>
      <c r="O301" s="27"/>
      <c r="P301" s="21"/>
      <c r="Q301" s="21"/>
      <c r="R301" s="21"/>
      <c r="S301" s="74"/>
      <c r="T301" s="74"/>
      <c r="U301" s="49" t="s">
        <v>7</v>
      </c>
      <c r="V301" s="8"/>
      <c r="W301" s="8"/>
      <c r="X301" s="8"/>
      <c r="Y301" s="8"/>
      <c r="Z301" s="8"/>
      <c r="AA301" s="8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</row>
    <row r="302" spans="1:75" ht="15.75">
      <c r="A302" s="5" t="s">
        <v>2</v>
      </c>
      <c r="B302" s="4"/>
      <c r="C302" s="100" t="s">
        <v>5</v>
      </c>
      <c r="D302" s="128" t="s">
        <v>152</v>
      </c>
      <c r="E302" s="100" t="s">
        <v>5</v>
      </c>
      <c r="F302" s="128" t="s">
        <v>152</v>
      </c>
      <c r="G302" s="27"/>
      <c r="H302" s="27"/>
      <c r="I302" s="27"/>
      <c r="J302" s="27"/>
      <c r="K302" s="27"/>
      <c r="L302" s="27"/>
      <c r="M302" s="27"/>
      <c r="N302" s="27"/>
      <c r="O302" s="28"/>
      <c r="P302" s="22"/>
      <c r="Q302" s="22"/>
      <c r="R302" s="22"/>
      <c r="S302" s="75"/>
      <c r="T302" s="75"/>
      <c r="U302" s="17" t="s">
        <v>61</v>
      </c>
      <c r="V302" s="8"/>
      <c r="W302" s="8"/>
      <c r="X302" s="8"/>
      <c r="Y302" s="8"/>
      <c r="Z302" s="8"/>
      <c r="AA302" s="8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</row>
    <row r="303" spans="1:75" ht="15.75">
      <c r="A303" s="5" t="s">
        <v>3</v>
      </c>
      <c r="B303" s="4"/>
      <c r="C303" s="128" t="s">
        <v>132</v>
      </c>
      <c r="D303" s="128" t="s">
        <v>153</v>
      </c>
      <c r="E303" s="128" t="s">
        <v>132</v>
      </c>
      <c r="F303" s="128" t="s">
        <v>153</v>
      </c>
      <c r="G303" s="28"/>
      <c r="H303" s="28"/>
      <c r="I303" s="28"/>
      <c r="J303" s="28"/>
      <c r="K303" s="28"/>
      <c r="L303" s="28"/>
      <c r="M303" s="28"/>
      <c r="N303" s="28"/>
      <c r="O303" s="28"/>
      <c r="P303" s="22"/>
      <c r="Q303" s="22"/>
      <c r="R303" s="22"/>
      <c r="S303" s="75"/>
      <c r="T303" s="75"/>
      <c r="U303" s="17" t="s">
        <v>63</v>
      </c>
      <c r="V303" s="8"/>
      <c r="W303" s="8"/>
      <c r="X303" s="8"/>
      <c r="Y303" s="8"/>
      <c r="Z303" s="8"/>
      <c r="AA303" s="8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</row>
    <row r="304" spans="1:75" ht="15.75">
      <c r="A304" s="5"/>
      <c r="B304" s="4"/>
      <c r="C304" s="128" t="s">
        <v>135</v>
      </c>
      <c r="D304" s="17"/>
      <c r="E304" s="128" t="s">
        <v>135</v>
      </c>
      <c r="F304" s="17"/>
      <c r="G304" s="28"/>
      <c r="H304" s="28"/>
      <c r="I304" s="28"/>
      <c r="J304" s="28"/>
      <c r="K304" s="28"/>
      <c r="L304" s="28"/>
      <c r="M304" s="28"/>
      <c r="N304" s="28"/>
      <c r="O304" s="28"/>
      <c r="P304" s="22"/>
      <c r="Q304" s="22"/>
      <c r="R304" s="22"/>
      <c r="S304" s="75"/>
      <c r="T304" s="75"/>
      <c r="U304" s="17" t="s">
        <v>62</v>
      </c>
      <c r="V304" s="8"/>
      <c r="W304" s="8"/>
      <c r="X304" s="8"/>
      <c r="Y304" s="8"/>
      <c r="Z304" s="8"/>
      <c r="AA304" s="8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</row>
    <row r="305" spans="1:75" ht="16.5" thickBot="1">
      <c r="A305" s="5"/>
      <c r="B305" s="4"/>
      <c r="C305" s="128"/>
      <c r="D305" s="69"/>
      <c r="E305" s="128"/>
      <c r="F305" s="69"/>
      <c r="G305" s="29"/>
      <c r="H305" s="29"/>
      <c r="I305" s="29"/>
      <c r="J305" s="29"/>
      <c r="K305" s="29"/>
      <c r="L305" s="29"/>
      <c r="M305" s="29"/>
      <c r="N305" s="29"/>
      <c r="O305" s="29"/>
      <c r="P305" s="23"/>
      <c r="Q305" s="23"/>
      <c r="R305" s="23"/>
      <c r="S305" s="76"/>
      <c r="T305" s="76"/>
      <c r="U305" s="38"/>
      <c r="V305" s="8"/>
      <c r="W305" s="8"/>
      <c r="X305" s="8"/>
      <c r="Y305" s="8"/>
      <c r="Z305" s="8"/>
      <c r="AA305" s="8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</row>
    <row r="306" spans="1:75" ht="15.75" thickBot="1">
      <c r="A306" s="9">
        <v>1</v>
      </c>
      <c r="B306" s="10">
        <v>2</v>
      </c>
      <c r="C306" s="10">
        <v>3</v>
      </c>
      <c r="D306" s="122">
        <v>4</v>
      </c>
      <c r="E306" s="10">
        <v>5</v>
      </c>
      <c r="F306" s="10">
        <v>6</v>
      </c>
      <c r="G306" s="10">
        <v>7</v>
      </c>
      <c r="H306" s="10">
        <v>8</v>
      </c>
      <c r="I306" s="10">
        <v>9</v>
      </c>
      <c r="J306" s="10">
        <v>10</v>
      </c>
      <c r="K306" s="10">
        <v>11</v>
      </c>
      <c r="L306" s="10">
        <v>12</v>
      </c>
      <c r="M306" s="10">
        <v>13</v>
      </c>
      <c r="N306" s="10">
        <v>14</v>
      </c>
      <c r="O306" s="10">
        <v>15</v>
      </c>
      <c r="P306" s="10">
        <v>16</v>
      </c>
      <c r="Q306" s="71">
        <v>17</v>
      </c>
      <c r="R306" s="10">
        <v>18</v>
      </c>
      <c r="S306" s="71">
        <v>19</v>
      </c>
      <c r="T306" s="71">
        <v>20</v>
      </c>
      <c r="U306" s="9">
        <v>21</v>
      </c>
      <c r="V306" s="8"/>
      <c r="W306" s="8"/>
      <c r="X306" s="8"/>
      <c r="Y306" s="8"/>
      <c r="Z306" s="8"/>
      <c r="AA306" s="8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</row>
    <row r="307" spans="1:75" ht="15.75">
      <c r="A307" s="100">
        <v>1</v>
      </c>
      <c r="B307" s="137" t="s">
        <v>97</v>
      </c>
      <c r="C307" s="171">
        <v>490</v>
      </c>
      <c r="D307" s="144">
        <f>C307*129</f>
        <v>63210</v>
      </c>
      <c r="E307" s="4">
        <v>0</v>
      </c>
      <c r="F307" s="5">
        <f>E307*50</f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33">
        <v>0</v>
      </c>
      <c r="P307" s="46">
        <v>0</v>
      </c>
      <c r="Q307" s="46">
        <v>0</v>
      </c>
      <c r="R307" s="47">
        <v>0</v>
      </c>
      <c r="S307" s="47">
        <v>0</v>
      </c>
      <c r="T307" s="47">
        <v>0</v>
      </c>
      <c r="U307" s="20">
        <f aca="true" t="shared" si="25" ref="U307:U312">D307</f>
        <v>63210</v>
      </c>
      <c r="V307" s="8"/>
      <c r="W307" s="8"/>
      <c r="X307" s="8"/>
      <c r="Y307" s="8"/>
      <c r="Z307" s="8"/>
      <c r="AA307" s="8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</row>
    <row r="308" spans="1:75" ht="15.75">
      <c r="A308" s="56">
        <v>2</v>
      </c>
      <c r="B308" s="5" t="s">
        <v>98</v>
      </c>
      <c r="C308" s="53">
        <v>214</v>
      </c>
      <c r="D308" s="140">
        <f>C308*129</f>
        <v>27606</v>
      </c>
      <c r="E308" s="4">
        <v>0</v>
      </c>
      <c r="F308" s="5">
        <f>E308*50</f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58">
        <f t="shared" si="25"/>
        <v>27606</v>
      </c>
      <c r="V308" s="8"/>
      <c r="W308" s="8"/>
      <c r="X308" s="8"/>
      <c r="Y308" s="8"/>
      <c r="Z308" s="8"/>
      <c r="AA308" s="8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</row>
    <row r="309" spans="1:75" ht="15.75">
      <c r="A309" s="56">
        <v>3</v>
      </c>
      <c r="B309" s="5" t="s">
        <v>146</v>
      </c>
      <c r="C309" s="53">
        <v>175</v>
      </c>
      <c r="D309" s="140">
        <f>C309*129</f>
        <v>22575</v>
      </c>
      <c r="E309" s="4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58">
        <f t="shared" si="25"/>
        <v>22575</v>
      </c>
      <c r="V309" s="8"/>
      <c r="W309" s="8"/>
      <c r="X309" s="8"/>
      <c r="Y309" s="8"/>
      <c r="Z309" s="8"/>
      <c r="AA309" s="8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</row>
    <row r="310" spans="1:75" ht="15.75">
      <c r="A310" s="56" t="s">
        <v>73</v>
      </c>
      <c r="B310" s="33" t="s">
        <v>114</v>
      </c>
      <c r="C310" s="53">
        <v>0</v>
      </c>
      <c r="D310" s="140">
        <f>C310*114</f>
        <v>0</v>
      </c>
      <c r="E310" s="4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58">
        <f t="shared" si="25"/>
        <v>0</v>
      </c>
      <c r="V310" s="8"/>
      <c r="W310" s="8"/>
      <c r="X310" s="8"/>
      <c r="Y310" s="8"/>
      <c r="Z310" s="8"/>
      <c r="AA310" s="8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</row>
    <row r="311" spans="1:75" ht="15.75">
      <c r="A311" s="56"/>
      <c r="B311" s="5" t="s">
        <v>237</v>
      </c>
      <c r="C311" s="53">
        <v>0</v>
      </c>
      <c r="D311" s="140">
        <f>C311*114</f>
        <v>0</v>
      </c>
      <c r="E311" s="4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58">
        <f t="shared" si="25"/>
        <v>0</v>
      </c>
      <c r="V311" s="8"/>
      <c r="W311" s="8"/>
      <c r="X311" s="8"/>
      <c r="Y311" s="8"/>
      <c r="Z311" s="8"/>
      <c r="AA311" s="8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</row>
    <row r="312" spans="1:75" ht="16.5" thickBot="1">
      <c r="A312" s="56"/>
      <c r="B312" s="5" t="s">
        <v>238</v>
      </c>
      <c r="C312" s="147">
        <v>0</v>
      </c>
      <c r="D312" s="141">
        <f>C312*114</f>
        <v>0</v>
      </c>
      <c r="E312" s="4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58">
        <f t="shared" si="25"/>
        <v>0</v>
      </c>
      <c r="V312" s="8"/>
      <c r="W312" s="8"/>
      <c r="X312" s="8"/>
      <c r="Y312" s="8"/>
      <c r="Z312" s="8"/>
      <c r="AA312" s="8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</row>
    <row r="313" spans="1:75" ht="16.5" thickBot="1">
      <c r="A313" s="48"/>
      <c r="B313" s="12" t="s">
        <v>59</v>
      </c>
      <c r="C313" s="18">
        <f aca="true" t="shared" si="26" ref="C313:U313">SUM(C307:C312)</f>
        <v>879</v>
      </c>
      <c r="D313" s="13">
        <f t="shared" si="26"/>
        <v>113391</v>
      </c>
      <c r="E313" s="18">
        <f t="shared" si="26"/>
        <v>0</v>
      </c>
      <c r="F313" s="18">
        <f t="shared" si="26"/>
        <v>0</v>
      </c>
      <c r="G313" s="18">
        <f t="shared" si="26"/>
        <v>0</v>
      </c>
      <c r="H313" s="18">
        <f t="shared" si="26"/>
        <v>0</v>
      </c>
      <c r="I313" s="18">
        <f t="shared" si="26"/>
        <v>0</v>
      </c>
      <c r="J313" s="18">
        <f t="shared" si="26"/>
        <v>0</v>
      </c>
      <c r="K313" s="18">
        <f t="shared" si="26"/>
        <v>0</v>
      </c>
      <c r="L313" s="18">
        <f t="shared" si="26"/>
        <v>0</v>
      </c>
      <c r="M313" s="18">
        <f t="shared" si="26"/>
        <v>0</v>
      </c>
      <c r="N313" s="18">
        <f t="shared" si="26"/>
        <v>0</v>
      </c>
      <c r="O313" s="18">
        <f t="shared" si="26"/>
        <v>0</v>
      </c>
      <c r="P313" s="18">
        <f t="shared" si="26"/>
        <v>0</v>
      </c>
      <c r="Q313" s="18">
        <f t="shared" si="26"/>
        <v>0</v>
      </c>
      <c r="R313" s="18">
        <f t="shared" si="26"/>
        <v>0</v>
      </c>
      <c r="S313" s="18">
        <f t="shared" si="26"/>
        <v>0</v>
      </c>
      <c r="T313" s="18">
        <f t="shared" si="26"/>
        <v>0</v>
      </c>
      <c r="U313" s="18">
        <f t="shared" si="26"/>
        <v>113391</v>
      </c>
      <c r="V313" s="8"/>
      <c r="W313" s="8"/>
      <c r="X313" s="8"/>
      <c r="Y313" s="8"/>
      <c r="Z313" s="8"/>
      <c r="AA313" s="8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</row>
    <row r="314" spans="1:75" ht="16.5" thickBot="1">
      <c r="A314" s="8"/>
      <c r="B314" s="24"/>
      <c r="C314" s="24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59"/>
      <c r="U314" s="24"/>
      <c r="V314" s="8"/>
      <c r="W314" s="8"/>
      <c r="X314" s="8"/>
      <c r="Y314" s="8"/>
      <c r="Z314" s="8"/>
      <c r="AA314" s="8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</row>
    <row r="315" spans="1:75" ht="16.5" thickBot="1">
      <c r="A315" s="8"/>
      <c r="B315" s="24" t="s">
        <v>154</v>
      </c>
      <c r="C315" s="24"/>
      <c r="F315" s="96">
        <v>53240</v>
      </c>
      <c r="G315" s="25"/>
      <c r="H315" s="102">
        <v>107100</v>
      </c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59"/>
      <c r="U315" s="24"/>
      <c r="V315" s="8"/>
      <c r="W315" s="8"/>
      <c r="X315" s="8"/>
      <c r="Y315" s="8"/>
      <c r="Z315" s="8"/>
      <c r="AA315" s="8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</row>
    <row r="316" spans="1:75" ht="16.5" thickBot="1">
      <c r="A316" s="8"/>
      <c r="B316" s="24"/>
      <c r="C316" s="24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59"/>
      <c r="U316" s="24"/>
      <c r="V316" s="8"/>
      <c r="W316" s="8"/>
      <c r="X316" s="8"/>
      <c r="Y316" s="8"/>
      <c r="Z316" s="8"/>
      <c r="AA316" s="8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</row>
    <row r="317" spans="1:75" ht="16.5" thickBot="1">
      <c r="A317" s="34" t="s">
        <v>1</v>
      </c>
      <c r="B317" s="35" t="s">
        <v>4</v>
      </c>
      <c r="C317" s="190" t="s">
        <v>105</v>
      </c>
      <c r="D317" s="191"/>
      <c r="E317" s="191"/>
      <c r="F317" s="191"/>
      <c r="G317" s="191"/>
      <c r="H317" s="191"/>
      <c r="I317" s="191"/>
      <c r="J317" s="191"/>
      <c r="K317" s="191"/>
      <c r="L317" s="191"/>
      <c r="M317" s="191"/>
      <c r="N317" s="192"/>
      <c r="O317" s="21"/>
      <c r="P317" s="21"/>
      <c r="Q317" s="21"/>
      <c r="R317" s="74"/>
      <c r="S317" s="112"/>
      <c r="T317" s="112"/>
      <c r="U317" s="7" t="s">
        <v>7</v>
      </c>
      <c r="V317" s="8"/>
      <c r="W317" s="8"/>
      <c r="X317" s="8"/>
      <c r="Y317" s="8"/>
      <c r="Z317" s="8"/>
      <c r="AA317" s="8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</row>
    <row r="318" spans="1:75" ht="15.75">
      <c r="A318" s="33" t="s">
        <v>2</v>
      </c>
      <c r="B318" s="36"/>
      <c r="C318" s="27"/>
      <c r="D318" s="27"/>
      <c r="E318" s="37" t="s">
        <v>5</v>
      </c>
      <c r="F318" s="37" t="s">
        <v>152</v>
      </c>
      <c r="G318" s="37" t="s">
        <v>5</v>
      </c>
      <c r="H318" s="128" t="s">
        <v>215</v>
      </c>
      <c r="I318" s="27"/>
      <c r="J318" s="27"/>
      <c r="K318" s="27"/>
      <c r="L318" s="27"/>
      <c r="M318" s="27"/>
      <c r="N318" s="27"/>
      <c r="O318" s="22"/>
      <c r="P318" s="22"/>
      <c r="Q318" s="22"/>
      <c r="R318" s="75"/>
      <c r="S318" s="110"/>
      <c r="T318" s="110"/>
      <c r="U318" s="69" t="s">
        <v>61</v>
      </c>
      <c r="V318" s="8"/>
      <c r="W318" s="8"/>
      <c r="X318" s="8"/>
      <c r="Y318" s="8"/>
      <c r="Z318" s="8"/>
      <c r="AA318" s="8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</row>
    <row r="319" spans="1:75" ht="15.75">
      <c r="A319" s="33" t="s">
        <v>3</v>
      </c>
      <c r="B319" s="36"/>
      <c r="C319" s="28"/>
      <c r="D319" s="28"/>
      <c r="E319" s="37" t="s">
        <v>155</v>
      </c>
      <c r="F319" s="37" t="s">
        <v>157</v>
      </c>
      <c r="G319" s="37" t="s">
        <v>132</v>
      </c>
      <c r="H319" s="37" t="s">
        <v>153</v>
      </c>
      <c r="I319" s="28"/>
      <c r="J319" s="28"/>
      <c r="K319" s="28"/>
      <c r="L319" s="28"/>
      <c r="M319" s="28"/>
      <c r="N319" s="28"/>
      <c r="O319" s="22"/>
      <c r="P319" s="22"/>
      <c r="Q319" s="22"/>
      <c r="R319" s="75"/>
      <c r="S319" s="110"/>
      <c r="T319" s="110"/>
      <c r="U319" s="69" t="s">
        <v>63</v>
      </c>
      <c r="V319" s="8"/>
      <c r="W319" s="8"/>
      <c r="X319" s="8"/>
      <c r="Y319" s="8"/>
      <c r="Z319" s="8"/>
      <c r="AA319" s="8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</row>
    <row r="320" spans="1:75" ht="15.75">
      <c r="A320" s="33"/>
      <c r="B320" s="36"/>
      <c r="C320" s="28"/>
      <c r="D320" s="28"/>
      <c r="E320" s="37" t="s">
        <v>156</v>
      </c>
      <c r="F320" s="69"/>
      <c r="G320" s="37" t="s">
        <v>133</v>
      </c>
      <c r="H320" s="69"/>
      <c r="I320" s="28"/>
      <c r="J320" s="28"/>
      <c r="K320" s="28"/>
      <c r="L320" s="28"/>
      <c r="M320" s="28"/>
      <c r="N320" s="28"/>
      <c r="O320" s="22"/>
      <c r="P320" s="22"/>
      <c r="Q320" s="22"/>
      <c r="R320" s="75"/>
      <c r="S320" s="110"/>
      <c r="T320" s="110"/>
      <c r="U320" s="69" t="s">
        <v>62</v>
      </c>
      <c r="V320" s="8"/>
      <c r="W320" s="8"/>
      <c r="X320" s="8"/>
      <c r="Y320" s="8"/>
      <c r="Z320" s="8"/>
      <c r="AA320" s="8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</row>
    <row r="321" spans="1:75" ht="16.5" thickBot="1">
      <c r="A321" s="33"/>
      <c r="B321" s="36"/>
      <c r="C321" s="29"/>
      <c r="D321" s="29"/>
      <c r="E321" s="69"/>
      <c r="F321" s="69"/>
      <c r="G321" s="69"/>
      <c r="H321" s="69"/>
      <c r="I321" s="29"/>
      <c r="J321" s="29"/>
      <c r="K321" s="29"/>
      <c r="L321" s="29"/>
      <c r="M321" s="29"/>
      <c r="N321" s="29"/>
      <c r="O321" s="23"/>
      <c r="P321" s="23"/>
      <c r="Q321" s="23"/>
      <c r="R321" s="76"/>
      <c r="S321" s="111"/>
      <c r="T321" s="111"/>
      <c r="U321" s="70"/>
      <c r="V321" s="8"/>
      <c r="W321" s="8"/>
      <c r="X321" s="8"/>
      <c r="Y321" s="8"/>
      <c r="Z321" s="8"/>
      <c r="AA321" s="8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</row>
    <row r="322" spans="1:75" ht="15.75" thickBot="1">
      <c r="A322" s="9">
        <v>1</v>
      </c>
      <c r="B322" s="10">
        <v>2</v>
      </c>
      <c r="C322" s="10">
        <v>3</v>
      </c>
      <c r="D322" s="10">
        <v>4</v>
      </c>
      <c r="E322" s="10">
        <v>5</v>
      </c>
      <c r="F322" s="10">
        <v>6</v>
      </c>
      <c r="G322" s="10">
        <v>7</v>
      </c>
      <c r="H322" s="10">
        <v>8</v>
      </c>
      <c r="I322" s="10">
        <v>9</v>
      </c>
      <c r="J322" s="10">
        <v>10</v>
      </c>
      <c r="K322" s="10">
        <v>11</v>
      </c>
      <c r="L322" s="10">
        <v>12</v>
      </c>
      <c r="M322" s="10">
        <v>13</v>
      </c>
      <c r="N322" s="10">
        <v>14</v>
      </c>
      <c r="O322" s="10">
        <v>15</v>
      </c>
      <c r="P322" s="10">
        <v>16</v>
      </c>
      <c r="Q322" s="71">
        <v>17</v>
      </c>
      <c r="R322" s="10">
        <v>18</v>
      </c>
      <c r="S322" s="71">
        <v>19</v>
      </c>
      <c r="T322" s="71">
        <v>20</v>
      </c>
      <c r="U322" s="9">
        <v>21</v>
      </c>
      <c r="V322" s="8"/>
      <c r="W322" s="8"/>
      <c r="X322" s="8"/>
      <c r="Y322" s="8"/>
      <c r="Z322" s="8"/>
      <c r="AA322" s="8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</row>
    <row r="323" spans="1:75" ht="15.75">
      <c r="A323" s="33" t="s">
        <v>23</v>
      </c>
      <c r="B323" s="33" t="s">
        <v>97</v>
      </c>
      <c r="C323" s="36">
        <v>0</v>
      </c>
      <c r="D323" s="36">
        <v>0</v>
      </c>
      <c r="E323" s="40">
        <v>1</v>
      </c>
      <c r="F323" s="40">
        <v>2662</v>
      </c>
      <c r="G323" s="40">
        <v>801</v>
      </c>
      <c r="H323" s="40">
        <f>G323*42</f>
        <v>33642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36">
        <v>0</v>
      </c>
      <c r="Q323" s="36">
        <v>0</v>
      </c>
      <c r="R323" s="36">
        <v>0</v>
      </c>
      <c r="S323" s="36">
        <v>0</v>
      </c>
      <c r="T323" s="33">
        <v>0</v>
      </c>
      <c r="U323" s="14">
        <f>F323+H323+T323</f>
        <v>36304</v>
      </c>
      <c r="V323" s="8"/>
      <c r="W323" s="8"/>
      <c r="X323" s="8"/>
      <c r="Y323" s="8"/>
      <c r="Z323" s="8"/>
      <c r="AA323" s="8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</row>
    <row r="324" spans="1:75" ht="15.75">
      <c r="A324" s="33" t="s">
        <v>24</v>
      </c>
      <c r="B324" s="33" t="s">
        <v>98</v>
      </c>
      <c r="C324" s="36">
        <v>0</v>
      </c>
      <c r="D324" s="36">
        <v>0</v>
      </c>
      <c r="E324" s="40">
        <v>1</v>
      </c>
      <c r="F324" s="40">
        <v>2662</v>
      </c>
      <c r="G324" s="40">
        <v>346</v>
      </c>
      <c r="H324" s="40">
        <f aca="true" t="shared" si="27" ref="H324:H345">G324*42</f>
        <v>14532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36">
        <v>0</v>
      </c>
      <c r="Q324" s="36">
        <v>0</v>
      </c>
      <c r="R324" s="36">
        <v>0</v>
      </c>
      <c r="S324" s="36">
        <v>0</v>
      </c>
      <c r="T324" s="33">
        <v>0</v>
      </c>
      <c r="U324" s="14">
        <f aca="true" t="shared" si="28" ref="U324:U343">F324+H324+T324</f>
        <v>17194</v>
      </c>
      <c r="V324" s="8"/>
      <c r="W324" s="8"/>
      <c r="X324" s="8"/>
      <c r="Y324" s="8"/>
      <c r="Z324" s="8"/>
      <c r="AA324" s="8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</row>
    <row r="325" spans="1:75" ht="15.75">
      <c r="A325" s="33" t="s">
        <v>25</v>
      </c>
      <c r="B325" s="33" t="s">
        <v>26</v>
      </c>
      <c r="C325" s="36">
        <v>0</v>
      </c>
      <c r="D325" s="36">
        <v>0</v>
      </c>
      <c r="E325" s="40">
        <v>1</v>
      </c>
      <c r="F325" s="40">
        <v>2662</v>
      </c>
      <c r="G325" s="40">
        <v>21</v>
      </c>
      <c r="H325" s="40">
        <f t="shared" si="27"/>
        <v>882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0">
        <v>0</v>
      </c>
      <c r="O325" s="40">
        <v>0</v>
      </c>
      <c r="P325" s="36">
        <v>0</v>
      </c>
      <c r="Q325" s="36">
        <v>0</v>
      </c>
      <c r="R325" s="36">
        <v>0</v>
      </c>
      <c r="S325" s="36">
        <v>0</v>
      </c>
      <c r="T325" s="33">
        <v>0</v>
      </c>
      <c r="U325" s="14">
        <f t="shared" si="28"/>
        <v>3544</v>
      </c>
      <c r="V325" s="8"/>
      <c r="W325" s="8"/>
      <c r="X325" s="8"/>
      <c r="Y325" s="8"/>
      <c r="Z325" s="8"/>
      <c r="AA325" s="8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</row>
    <row r="326" spans="1:75" ht="15.75">
      <c r="A326" s="33" t="s">
        <v>27</v>
      </c>
      <c r="B326" s="33" t="s">
        <v>28</v>
      </c>
      <c r="C326" s="36">
        <v>0</v>
      </c>
      <c r="D326" s="36">
        <v>0</v>
      </c>
      <c r="E326" s="40">
        <v>1</v>
      </c>
      <c r="F326" s="40">
        <v>2662</v>
      </c>
      <c r="G326" s="40">
        <v>9</v>
      </c>
      <c r="H326" s="40">
        <f t="shared" si="27"/>
        <v>378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36">
        <v>0</v>
      </c>
      <c r="Q326" s="36">
        <v>0</v>
      </c>
      <c r="R326" s="36">
        <v>0</v>
      </c>
      <c r="S326" s="36">
        <v>0</v>
      </c>
      <c r="T326" s="33">
        <v>0</v>
      </c>
      <c r="U326" s="14">
        <f t="shared" si="28"/>
        <v>3040</v>
      </c>
      <c r="V326" s="8"/>
      <c r="W326" s="8"/>
      <c r="X326" s="8"/>
      <c r="Y326" s="8"/>
      <c r="Z326" s="8"/>
      <c r="AA326" s="8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</row>
    <row r="327" spans="1:75" ht="15.75">
      <c r="A327" s="33" t="s">
        <v>29</v>
      </c>
      <c r="B327" s="33" t="s">
        <v>30</v>
      </c>
      <c r="C327" s="36">
        <v>0</v>
      </c>
      <c r="D327" s="36">
        <v>0</v>
      </c>
      <c r="E327" s="40">
        <v>1</v>
      </c>
      <c r="F327" s="40">
        <v>2662</v>
      </c>
      <c r="G327" s="40">
        <v>112</v>
      </c>
      <c r="H327" s="40">
        <f t="shared" si="27"/>
        <v>4704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0">
        <v>0</v>
      </c>
      <c r="O327" s="40">
        <v>0</v>
      </c>
      <c r="P327" s="36">
        <v>0</v>
      </c>
      <c r="Q327" s="36">
        <v>0</v>
      </c>
      <c r="R327" s="36">
        <v>0</v>
      </c>
      <c r="S327" s="36">
        <v>0</v>
      </c>
      <c r="T327" s="33">
        <v>0</v>
      </c>
      <c r="U327" s="14">
        <f t="shared" si="28"/>
        <v>7366</v>
      </c>
      <c r="V327" s="8"/>
      <c r="W327" s="8"/>
      <c r="X327" s="8"/>
      <c r="Y327" s="8"/>
      <c r="Z327" s="8"/>
      <c r="AA327" s="8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</row>
    <row r="328" spans="1:75" ht="15.75">
      <c r="A328" s="33" t="s">
        <v>31</v>
      </c>
      <c r="B328" s="33" t="s">
        <v>32</v>
      </c>
      <c r="C328" s="36">
        <v>0</v>
      </c>
      <c r="D328" s="36">
        <v>0</v>
      </c>
      <c r="E328" s="40">
        <v>1</v>
      </c>
      <c r="F328" s="40">
        <v>2662</v>
      </c>
      <c r="G328" s="40">
        <v>65</v>
      </c>
      <c r="H328" s="40">
        <f t="shared" si="27"/>
        <v>2730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0">
        <v>0</v>
      </c>
      <c r="O328" s="40">
        <v>0</v>
      </c>
      <c r="P328" s="36">
        <v>0</v>
      </c>
      <c r="Q328" s="36">
        <v>0</v>
      </c>
      <c r="R328" s="36">
        <v>0</v>
      </c>
      <c r="S328" s="36">
        <v>0</v>
      </c>
      <c r="T328" s="33">
        <v>0</v>
      </c>
      <c r="U328" s="14">
        <f t="shared" si="28"/>
        <v>5392</v>
      </c>
      <c r="V328" s="8"/>
      <c r="W328" s="8"/>
      <c r="X328" s="8"/>
      <c r="Y328" s="8"/>
      <c r="Z328" s="8"/>
      <c r="AA328" s="8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</row>
    <row r="329" spans="1:75" ht="15.75">
      <c r="A329" s="33" t="s">
        <v>33</v>
      </c>
      <c r="B329" s="33" t="s">
        <v>34</v>
      </c>
      <c r="C329" s="36">
        <v>0</v>
      </c>
      <c r="D329" s="36">
        <v>0</v>
      </c>
      <c r="E329" s="40">
        <v>1</v>
      </c>
      <c r="F329" s="40">
        <v>2662</v>
      </c>
      <c r="G329" s="40">
        <v>81</v>
      </c>
      <c r="H329" s="40">
        <f t="shared" si="27"/>
        <v>3402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36">
        <v>0</v>
      </c>
      <c r="Q329" s="36">
        <v>0</v>
      </c>
      <c r="R329" s="36">
        <v>0</v>
      </c>
      <c r="S329" s="36">
        <v>0</v>
      </c>
      <c r="T329" s="33">
        <v>0</v>
      </c>
      <c r="U329" s="14">
        <f t="shared" si="28"/>
        <v>6064</v>
      </c>
      <c r="V329" s="8"/>
      <c r="W329" s="8"/>
      <c r="X329" s="8"/>
      <c r="Y329" s="8"/>
      <c r="Z329" s="8"/>
      <c r="AA329" s="8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</row>
    <row r="330" spans="1:75" ht="15.75">
      <c r="A330" s="33" t="s">
        <v>35</v>
      </c>
      <c r="B330" s="33" t="s">
        <v>36</v>
      </c>
      <c r="C330" s="36">
        <v>0</v>
      </c>
      <c r="D330" s="36">
        <v>0</v>
      </c>
      <c r="E330" s="40">
        <v>1</v>
      </c>
      <c r="F330" s="40">
        <v>2662</v>
      </c>
      <c r="G330" s="40">
        <v>48</v>
      </c>
      <c r="H330" s="40">
        <f t="shared" si="27"/>
        <v>2016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0">
        <v>0</v>
      </c>
      <c r="O330" s="40">
        <v>0</v>
      </c>
      <c r="P330" s="36">
        <v>0</v>
      </c>
      <c r="Q330" s="36">
        <v>0</v>
      </c>
      <c r="R330" s="36">
        <v>0</v>
      </c>
      <c r="S330" s="36">
        <v>0</v>
      </c>
      <c r="T330" s="33">
        <v>0</v>
      </c>
      <c r="U330" s="14">
        <f t="shared" si="28"/>
        <v>4678</v>
      </c>
      <c r="V330" s="8"/>
      <c r="W330" s="8"/>
      <c r="X330" s="8"/>
      <c r="Y330" s="8"/>
      <c r="Z330" s="8"/>
      <c r="AA330" s="8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</row>
    <row r="331" spans="1:75" ht="15.75">
      <c r="A331" s="33" t="s">
        <v>37</v>
      </c>
      <c r="B331" s="33" t="s">
        <v>38</v>
      </c>
      <c r="C331" s="36">
        <v>0</v>
      </c>
      <c r="D331" s="36">
        <v>0</v>
      </c>
      <c r="E331" s="40">
        <v>1</v>
      </c>
      <c r="F331" s="40">
        <v>2662</v>
      </c>
      <c r="G331" s="40">
        <v>66</v>
      </c>
      <c r="H331" s="40">
        <f t="shared" si="27"/>
        <v>2772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0</v>
      </c>
      <c r="P331" s="36">
        <v>0</v>
      </c>
      <c r="Q331" s="36">
        <v>0</v>
      </c>
      <c r="R331" s="36">
        <v>0</v>
      </c>
      <c r="S331" s="36">
        <v>0</v>
      </c>
      <c r="T331" s="33">
        <v>0</v>
      </c>
      <c r="U331" s="14">
        <f t="shared" si="28"/>
        <v>5434</v>
      </c>
      <c r="V331" s="8"/>
      <c r="W331" s="8"/>
      <c r="X331" s="8"/>
      <c r="Y331" s="8"/>
      <c r="Z331" s="8"/>
      <c r="AA331" s="8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</row>
    <row r="332" spans="1:75" ht="15.75">
      <c r="A332" s="33" t="s">
        <v>39</v>
      </c>
      <c r="B332" s="33" t="s">
        <v>146</v>
      </c>
      <c r="C332" s="36">
        <v>0</v>
      </c>
      <c r="D332" s="36">
        <v>0</v>
      </c>
      <c r="E332" s="40">
        <v>1</v>
      </c>
      <c r="F332" s="40">
        <v>2662</v>
      </c>
      <c r="G332" s="40">
        <v>316</v>
      </c>
      <c r="H332" s="40">
        <f t="shared" si="27"/>
        <v>13272</v>
      </c>
      <c r="I332" s="40">
        <v>0</v>
      </c>
      <c r="J332" s="40">
        <v>0</v>
      </c>
      <c r="K332" s="40">
        <v>0</v>
      </c>
      <c r="L332" s="40">
        <v>0</v>
      </c>
      <c r="M332" s="40">
        <v>0</v>
      </c>
      <c r="N332" s="40">
        <v>0</v>
      </c>
      <c r="O332" s="40">
        <v>0</v>
      </c>
      <c r="P332" s="36">
        <v>0</v>
      </c>
      <c r="Q332" s="36">
        <v>0</v>
      </c>
      <c r="R332" s="36">
        <v>0</v>
      </c>
      <c r="S332" s="36">
        <v>0</v>
      </c>
      <c r="T332" s="33">
        <v>0</v>
      </c>
      <c r="U332" s="14">
        <f t="shared" si="28"/>
        <v>15934</v>
      </c>
      <c r="V332" s="8"/>
      <c r="W332" s="8"/>
      <c r="X332" s="8"/>
      <c r="Y332" s="8"/>
      <c r="Z332" s="8"/>
      <c r="AA332" s="8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</row>
    <row r="333" spans="1:75" ht="15.75">
      <c r="A333" s="33" t="s">
        <v>40</v>
      </c>
      <c r="B333" s="33" t="s">
        <v>41</v>
      </c>
      <c r="C333" s="36">
        <v>0</v>
      </c>
      <c r="D333" s="36">
        <v>0</v>
      </c>
      <c r="E333" s="40">
        <v>1</v>
      </c>
      <c r="F333" s="40">
        <v>2662</v>
      </c>
      <c r="G333" s="40">
        <v>5</v>
      </c>
      <c r="H333" s="40">
        <f t="shared" si="27"/>
        <v>210</v>
      </c>
      <c r="I333" s="40">
        <v>0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  <c r="O333" s="40">
        <v>0</v>
      </c>
      <c r="P333" s="36">
        <v>0</v>
      </c>
      <c r="Q333" s="36">
        <v>0</v>
      </c>
      <c r="R333" s="36">
        <v>0</v>
      </c>
      <c r="S333" s="36">
        <v>0</v>
      </c>
      <c r="T333" s="33">
        <v>0</v>
      </c>
      <c r="U333" s="14">
        <f t="shared" si="28"/>
        <v>2872</v>
      </c>
      <c r="V333" s="8"/>
      <c r="W333" s="8"/>
      <c r="X333" s="8"/>
      <c r="Y333" s="8"/>
      <c r="Z333" s="8"/>
      <c r="AA333" s="8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</row>
    <row r="334" spans="1:75" ht="15.75">
      <c r="A334" s="33" t="s">
        <v>42</v>
      </c>
      <c r="B334" s="33" t="s">
        <v>16</v>
      </c>
      <c r="C334" s="36">
        <v>0</v>
      </c>
      <c r="D334" s="36">
        <v>0</v>
      </c>
      <c r="E334" s="40">
        <v>1</v>
      </c>
      <c r="F334" s="40">
        <v>2662</v>
      </c>
      <c r="G334" s="40">
        <v>11</v>
      </c>
      <c r="H334" s="40">
        <f t="shared" si="27"/>
        <v>462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36">
        <v>0</v>
      </c>
      <c r="Q334" s="36">
        <v>0</v>
      </c>
      <c r="R334" s="36">
        <v>0</v>
      </c>
      <c r="S334" s="36">
        <v>0</v>
      </c>
      <c r="T334" s="33">
        <v>0</v>
      </c>
      <c r="U334" s="14">
        <f t="shared" si="28"/>
        <v>3124</v>
      </c>
      <c r="V334" s="8"/>
      <c r="W334" s="8"/>
      <c r="X334" s="8"/>
      <c r="Y334" s="8"/>
      <c r="Z334" s="8"/>
      <c r="AA334" s="8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</row>
    <row r="335" spans="1:75" ht="15.75">
      <c r="A335" s="33" t="s">
        <v>43</v>
      </c>
      <c r="B335" s="33" t="s">
        <v>44</v>
      </c>
      <c r="C335" s="36">
        <v>0</v>
      </c>
      <c r="D335" s="36">
        <v>0</v>
      </c>
      <c r="E335" s="40">
        <v>1</v>
      </c>
      <c r="F335" s="40">
        <v>2662</v>
      </c>
      <c r="G335" s="40">
        <v>56</v>
      </c>
      <c r="H335" s="40">
        <f t="shared" si="27"/>
        <v>2352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36">
        <v>0</v>
      </c>
      <c r="Q335" s="36">
        <v>0</v>
      </c>
      <c r="R335" s="36">
        <v>0</v>
      </c>
      <c r="S335" s="36">
        <v>0</v>
      </c>
      <c r="T335" s="33">
        <v>0</v>
      </c>
      <c r="U335" s="14">
        <f t="shared" si="28"/>
        <v>5014</v>
      </c>
      <c r="V335" s="8"/>
      <c r="W335" s="8"/>
      <c r="X335" s="8"/>
      <c r="Y335" s="8"/>
      <c r="Z335" s="8"/>
      <c r="AA335" s="8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</row>
    <row r="336" spans="1:75" ht="15.75">
      <c r="A336" s="33" t="s">
        <v>45</v>
      </c>
      <c r="B336" s="33" t="s">
        <v>46</v>
      </c>
      <c r="C336" s="36">
        <v>0</v>
      </c>
      <c r="D336" s="36">
        <v>0</v>
      </c>
      <c r="E336" s="40">
        <v>1</v>
      </c>
      <c r="F336" s="40">
        <v>2662</v>
      </c>
      <c r="G336" s="40">
        <v>76</v>
      </c>
      <c r="H336" s="40">
        <f t="shared" si="27"/>
        <v>3192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36">
        <v>0</v>
      </c>
      <c r="Q336" s="36">
        <v>0</v>
      </c>
      <c r="R336" s="36">
        <v>0</v>
      </c>
      <c r="S336" s="36">
        <v>0</v>
      </c>
      <c r="T336" s="33">
        <v>0</v>
      </c>
      <c r="U336" s="14">
        <f t="shared" si="28"/>
        <v>5854</v>
      </c>
      <c r="V336" s="8"/>
      <c r="W336" s="8"/>
      <c r="X336" s="8"/>
      <c r="Y336" s="8"/>
      <c r="Z336" s="8"/>
      <c r="AA336" s="8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</row>
    <row r="337" spans="1:75" ht="15.75">
      <c r="A337" s="33" t="s">
        <v>47</v>
      </c>
      <c r="B337" s="33" t="s">
        <v>48</v>
      </c>
      <c r="C337" s="36">
        <v>0</v>
      </c>
      <c r="D337" s="36">
        <v>0</v>
      </c>
      <c r="E337" s="40">
        <v>1</v>
      </c>
      <c r="F337" s="40">
        <v>2662</v>
      </c>
      <c r="G337" s="40">
        <v>127</v>
      </c>
      <c r="H337" s="40">
        <f t="shared" si="27"/>
        <v>5334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0</v>
      </c>
      <c r="P337" s="36">
        <v>0</v>
      </c>
      <c r="Q337" s="36">
        <v>0</v>
      </c>
      <c r="R337" s="36">
        <v>0</v>
      </c>
      <c r="S337" s="36">
        <v>0</v>
      </c>
      <c r="T337" s="33">
        <v>0</v>
      </c>
      <c r="U337" s="14">
        <f t="shared" si="28"/>
        <v>7996</v>
      </c>
      <c r="V337" s="8"/>
      <c r="W337" s="8"/>
      <c r="X337" s="8"/>
      <c r="Y337" s="8"/>
      <c r="Z337" s="8"/>
      <c r="AA337" s="8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</row>
    <row r="338" spans="1:75" ht="15.75">
      <c r="A338" s="33" t="s">
        <v>49</v>
      </c>
      <c r="B338" s="33" t="s">
        <v>147</v>
      </c>
      <c r="C338" s="36">
        <v>0</v>
      </c>
      <c r="D338" s="36">
        <v>0</v>
      </c>
      <c r="E338" s="40">
        <v>1</v>
      </c>
      <c r="F338" s="40">
        <v>2662</v>
      </c>
      <c r="G338" s="40">
        <v>73</v>
      </c>
      <c r="H338" s="40">
        <f t="shared" si="27"/>
        <v>3066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0">
        <v>0</v>
      </c>
      <c r="O338" s="40">
        <v>0</v>
      </c>
      <c r="P338" s="36">
        <v>0</v>
      </c>
      <c r="Q338" s="36">
        <v>0</v>
      </c>
      <c r="R338" s="36">
        <v>0</v>
      </c>
      <c r="S338" s="36">
        <v>0</v>
      </c>
      <c r="T338" s="33">
        <v>0</v>
      </c>
      <c r="U338" s="14">
        <f t="shared" si="28"/>
        <v>5728</v>
      </c>
      <c r="V338" s="8"/>
      <c r="W338" s="8"/>
      <c r="X338" s="8"/>
      <c r="Y338" s="8"/>
      <c r="Z338" s="8"/>
      <c r="AA338" s="8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</row>
    <row r="339" spans="1:75" ht="15.75">
      <c r="A339" s="33" t="s">
        <v>50</v>
      </c>
      <c r="B339" s="33" t="s">
        <v>51</v>
      </c>
      <c r="C339" s="36">
        <v>0</v>
      </c>
      <c r="D339" s="36">
        <v>0</v>
      </c>
      <c r="E339" s="40">
        <v>1</v>
      </c>
      <c r="F339" s="40">
        <v>2662</v>
      </c>
      <c r="G339" s="40">
        <v>76</v>
      </c>
      <c r="H339" s="40">
        <f t="shared" si="27"/>
        <v>3192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0">
        <v>0</v>
      </c>
      <c r="O339" s="40">
        <v>0</v>
      </c>
      <c r="P339" s="36">
        <v>0</v>
      </c>
      <c r="Q339" s="36">
        <v>0</v>
      </c>
      <c r="R339" s="36">
        <v>0</v>
      </c>
      <c r="S339" s="36">
        <v>0</v>
      </c>
      <c r="T339" s="33">
        <v>0</v>
      </c>
      <c r="U339" s="14">
        <f t="shared" si="28"/>
        <v>5854</v>
      </c>
      <c r="V339" s="8"/>
      <c r="W339" s="8"/>
      <c r="X339" s="8"/>
      <c r="Y339" s="8"/>
      <c r="Z339" s="8"/>
      <c r="AA339" s="8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</row>
    <row r="340" spans="1:75" ht="15.75">
      <c r="A340" s="33" t="s">
        <v>52</v>
      </c>
      <c r="B340" s="33" t="s">
        <v>19</v>
      </c>
      <c r="C340" s="36">
        <v>0</v>
      </c>
      <c r="D340" s="36">
        <v>0</v>
      </c>
      <c r="E340" s="40">
        <v>1</v>
      </c>
      <c r="F340" s="40">
        <v>2662</v>
      </c>
      <c r="G340" s="41">
        <v>85</v>
      </c>
      <c r="H340" s="40">
        <f t="shared" si="27"/>
        <v>3570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0">
        <v>0</v>
      </c>
      <c r="O340" s="40">
        <v>0</v>
      </c>
      <c r="P340" s="36">
        <v>0</v>
      </c>
      <c r="Q340" s="36">
        <v>0</v>
      </c>
      <c r="R340" s="36">
        <v>0</v>
      </c>
      <c r="S340" s="36">
        <v>0</v>
      </c>
      <c r="T340" s="33">
        <v>0</v>
      </c>
      <c r="U340" s="14">
        <f t="shared" si="28"/>
        <v>6232</v>
      </c>
      <c r="V340" s="8"/>
      <c r="W340" s="8"/>
      <c r="X340" s="8"/>
      <c r="Y340" s="8"/>
      <c r="Z340" s="8"/>
      <c r="AA340" s="8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</row>
    <row r="341" spans="1:75" ht="15.75">
      <c r="A341" s="33" t="s">
        <v>53</v>
      </c>
      <c r="B341" s="33" t="s">
        <v>54</v>
      </c>
      <c r="C341" s="36">
        <v>0</v>
      </c>
      <c r="D341" s="36">
        <v>0</v>
      </c>
      <c r="E341" s="40">
        <v>1</v>
      </c>
      <c r="F341" s="40">
        <v>2662</v>
      </c>
      <c r="G341" s="41">
        <v>39</v>
      </c>
      <c r="H341" s="40">
        <f t="shared" si="27"/>
        <v>1638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36">
        <v>0</v>
      </c>
      <c r="Q341" s="36">
        <v>0</v>
      </c>
      <c r="R341" s="36">
        <v>0</v>
      </c>
      <c r="S341" s="36">
        <v>0</v>
      </c>
      <c r="T341" s="33">
        <v>0</v>
      </c>
      <c r="U341" s="14">
        <f t="shared" si="28"/>
        <v>4300</v>
      </c>
      <c r="V341" s="8"/>
      <c r="W341" s="8"/>
      <c r="X341" s="8"/>
      <c r="Y341" s="8"/>
      <c r="Z341" s="8"/>
      <c r="AA341" s="8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</row>
    <row r="342" spans="1:75" ht="15.75">
      <c r="A342" s="33" t="s">
        <v>55</v>
      </c>
      <c r="B342" s="33" t="s">
        <v>56</v>
      </c>
      <c r="C342" s="36">
        <v>0</v>
      </c>
      <c r="D342" s="36">
        <v>0</v>
      </c>
      <c r="E342" s="40">
        <v>1</v>
      </c>
      <c r="F342" s="40">
        <v>2662</v>
      </c>
      <c r="G342" s="41">
        <v>45</v>
      </c>
      <c r="H342" s="40">
        <f t="shared" si="27"/>
        <v>1890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0">
        <v>0</v>
      </c>
      <c r="O342" s="40">
        <v>0</v>
      </c>
      <c r="P342" s="36">
        <v>0</v>
      </c>
      <c r="Q342" s="36">
        <v>0</v>
      </c>
      <c r="R342" s="36">
        <v>0</v>
      </c>
      <c r="S342" s="36">
        <v>0</v>
      </c>
      <c r="T342" s="33">
        <v>0</v>
      </c>
      <c r="U342" s="14">
        <f t="shared" si="28"/>
        <v>4552</v>
      </c>
      <c r="V342" s="8"/>
      <c r="W342" s="8"/>
      <c r="X342" s="8"/>
      <c r="Y342" s="8"/>
      <c r="Z342" s="8"/>
      <c r="AA342" s="8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</row>
    <row r="343" spans="1:75" ht="15.75">
      <c r="A343" s="33" t="s">
        <v>144</v>
      </c>
      <c r="B343" s="5" t="s">
        <v>228</v>
      </c>
      <c r="C343" s="36">
        <v>0</v>
      </c>
      <c r="D343" s="36">
        <v>0</v>
      </c>
      <c r="E343" s="40">
        <v>0</v>
      </c>
      <c r="F343" s="40">
        <v>0</v>
      </c>
      <c r="G343" s="41">
        <v>0</v>
      </c>
      <c r="H343" s="40">
        <f t="shared" si="27"/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0">
        <v>0</v>
      </c>
      <c r="O343" s="40">
        <v>0</v>
      </c>
      <c r="P343" s="36">
        <v>0</v>
      </c>
      <c r="Q343" s="36">
        <v>0</v>
      </c>
      <c r="R343" s="36">
        <v>0</v>
      </c>
      <c r="S343" s="36">
        <v>0</v>
      </c>
      <c r="T343" s="33">
        <v>0</v>
      </c>
      <c r="U343" s="14">
        <f t="shared" si="28"/>
        <v>0</v>
      </c>
      <c r="V343" s="8"/>
      <c r="W343" s="8"/>
      <c r="X343" s="8"/>
      <c r="Y343" s="8"/>
      <c r="Z343" s="8"/>
      <c r="AA343" s="8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</row>
    <row r="344" spans="1:75" ht="15.75">
      <c r="A344" s="33"/>
      <c r="B344" s="5" t="s">
        <v>237</v>
      </c>
      <c r="C344" s="36">
        <v>0</v>
      </c>
      <c r="D344" s="36">
        <v>0</v>
      </c>
      <c r="E344" s="40">
        <v>0</v>
      </c>
      <c r="F344" s="40">
        <v>0</v>
      </c>
      <c r="G344" s="41">
        <v>0</v>
      </c>
      <c r="H344" s="40">
        <f t="shared" si="27"/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40">
        <v>0</v>
      </c>
      <c r="P344" s="36">
        <v>0</v>
      </c>
      <c r="Q344" s="36">
        <v>0</v>
      </c>
      <c r="R344" s="36">
        <v>0</v>
      </c>
      <c r="S344" s="36">
        <v>0</v>
      </c>
      <c r="T344" s="33">
        <v>0</v>
      </c>
      <c r="U344" s="14">
        <v>0</v>
      </c>
      <c r="V344" s="8"/>
      <c r="W344" s="8"/>
      <c r="X344" s="8"/>
      <c r="Y344" s="8"/>
      <c r="Z344" s="8"/>
      <c r="AA344" s="8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</row>
    <row r="345" spans="1:75" ht="16.5" thickBot="1">
      <c r="A345" s="33"/>
      <c r="B345" s="5" t="s">
        <v>238</v>
      </c>
      <c r="C345" s="36">
        <v>0</v>
      </c>
      <c r="D345" s="36">
        <v>0</v>
      </c>
      <c r="E345" s="40">
        <v>0</v>
      </c>
      <c r="F345" s="40">
        <v>0</v>
      </c>
      <c r="G345" s="41">
        <v>92</v>
      </c>
      <c r="H345" s="40">
        <f t="shared" si="27"/>
        <v>3864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36">
        <v>0</v>
      </c>
      <c r="Q345" s="36">
        <v>0</v>
      </c>
      <c r="R345" s="36">
        <v>0</v>
      </c>
      <c r="S345" s="36">
        <v>0</v>
      </c>
      <c r="T345" s="33">
        <v>0</v>
      </c>
      <c r="U345" s="14">
        <v>3864</v>
      </c>
      <c r="V345" s="8"/>
      <c r="W345" s="8"/>
      <c r="X345" s="8"/>
      <c r="Y345" s="8"/>
      <c r="Z345" s="8"/>
      <c r="AA345" s="8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</row>
    <row r="346" spans="1:75" ht="16.5" thickBot="1">
      <c r="A346" s="6"/>
      <c r="B346" s="12" t="s">
        <v>59</v>
      </c>
      <c r="C346" s="102">
        <f aca="true" t="shared" si="29" ref="C346:U346">SUM(C323:C345)</f>
        <v>0</v>
      </c>
      <c r="D346" s="102">
        <f t="shared" si="29"/>
        <v>0</v>
      </c>
      <c r="E346" s="102">
        <f t="shared" si="29"/>
        <v>20</v>
      </c>
      <c r="F346" s="102">
        <f t="shared" si="29"/>
        <v>53240</v>
      </c>
      <c r="G346" s="18">
        <f>G323+G324+G325+G326+G327+G328+G329+G330+G331+G332+G333+G334+G335+G336+G337+G338+G339+G340+G341+G342+G343+G344+G345</f>
        <v>2550</v>
      </c>
      <c r="H346" s="102">
        <f t="shared" si="29"/>
        <v>107100</v>
      </c>
      <c r="I346" s="102">
        <f t="shared" si="29"/>
        <v>0</v>
      </c>
      <c r="J346" s="102">
        <f t="shared" si="29"/>
        <v>0</v>
      </c>
      <c r="K346" s="102">
        <f t="shared" si="29"/>
        <v>0</v>
      </c>
      <c r="L346" s="102">
        <f t="shared" si="29"/>
        <v>0</v>
      </c>
      <c r="M346" s="102">
        <f t="shared" si="29"/>
        <v>0</v>
      </c>
      <c r="N346" s="102">
        <f t="shared" si="29"/>
        <v>0</v>
      </c>
      <c r="O346" s="102">
        <f t="shared" si="29"/>
        <v>0</v>
      </c>
      <c r="P346" s="102">
        <f t="shared" si="29"/>
        <v>0</v>
      </c>
      <c r="Q346" s="102">
        <f t="shared" si="29"/>
        <v>0</v>
      </c>
      <c r="R346" s="102">
        <f t="shared" si="29"/>
        <v>0</v>
      </c>
      <c r="S346" s="102">
        <f t="shared" si="29"/>
        <v>0</v>
      </c>
      <c r="T346" s="102">
        <f t="shared" si="29"/>
        <v>0</v>
      </c>
      <c r="U346" s="102">
        <f t="shared" si="29"/>
        <v>160340</v>
      </c>
      <c r="V346" s="8"/>
      <c r="W346" s="8"/>
      <c r="X346" s="8"/>
      <c r="Y346" s="8"/>
      <c r="Z346" s="8"/>
      <c r="AA346" s="8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</row>
    <row r="347" spans="1:75" ht="15.75">
      <c r="A347" s="8"/>
      <c r="B347" s="24"/>
      <c r="C347" s="24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59"/>
      <c r="U347" s="24"/>
      <c r="V347" s="8"/>
      <c r="W347" s="8"/>
      <c r="X347" s="8"/>
      <c r="Y347" s="8"/>
      <c r="Z347" s="8"/>
      <c r="AA347" s="8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</row>
    <row r="348" spans="1:75" ht="16.5" thickBot="1">
      <c r="A348" s="8"/>
      <c r="B348" s="193" t="s">
        <v>212</v>
      </c>
      <c r="C348" s="193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59"/>
      <c r="U348" s="24"/>
      <c r="V348" s="8"/>
      <c r="W348" s="8"/>
      <c r="X348" s="8"/>
      <c r="Y348" s="8"/>
      <c r="Z348" s="8"/>
      <c r="AA348" s="8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</row>
    <row r="349" spans="1:75" ht="16.5" thickBot="1">
      <c r="A349" s="8"/>
      <c r="B349" s="193" t="s">
        <v>176</v>
      </c>
      <c r="C349" s="193"/>
      <c r="D349" s="126">
        <v>199962</v>
      </c>
      <c r="E349" s="108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25"/>
      <c r="Q349" s="25"/>
      <c r="R349" s="25"/>
      <c r="S349" s="25"/>
      <c r="T349" s="59"/>
      <c r="U349" s="24"/>
      <c r="V349" s="8"/>
      <c r="W349" s="8"/>
      <c r="X349" s="8"/>
      <c r="Y349" s="8"/>
      <c r="Z349" s="8"/>
      <c r="AA349" s="8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</row>
    <row r="350" spans="1:75" ht="15.75" thickBo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16"/>
      <c r="U350" s="16"/>
      <c r="V350" s="8"/>
      <c r="W350" s="8"/>
      <c r="X350" s="8"/>
      <c r="Y350" s="8"/>
      <c r="Z350" s="8"/>
      <c r="AA350" s="8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</row>
    <row r="351" spans="1:75" ht="16.5" thickBot="1">
      <c r="A351" s="34" t="s">
        <v>1</v>
      </c>
      <c r="B351" s="35" t="s">
        <v>4</v>
      </c>
      <c r="C351" s="190" t="s">
        <v>105</v>
      </c>
      <c r="D351" s="191"/>
      <c r="E351" s="191"/>
      <c r="F351" s="191"/>
      <c r="G351" s="191"/>
      <c r="H351" s="191"/>
      <c r="I351" s="191"/>
      <c r="J351" s="191"/>
      <c r="K351" s="191"/>
      <c r="L351" s="191"/>
      <c r="M351" s="191"/>
      <c r="N351" s="192"/>
      <c r="O351" s="27"/>
      <c r="P351" s="21"/>
      <c r="Q351" s="21"/>
      <c r="R351" s="74"/>
      <c r="S351" s="74"/>
      <c r="T351" s="74"/>
      <c r="U351" s="7" t="s">
        <v>7</v>
      </c>
      <c r="V351" s="8"/>
      <c r="W351" s="8"/>
      <c r="X351" s="8"/>
      <c r="Y351" s="8"/>
      <c r="Z351" s="8"/>
      <c r="AA351" s="8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</row>
    <row r="352" spans="1:75" ht="15.75">
      <c r="A352" s="33" t="s">
        <v>2</v>
      </c>
      <c r="B352" s="36"/>
      <c r="C352" s="77" t="s">
        <v>5</v>
      </c>
      <c r="D352" s="37" t="s">
        <v>152</v>
      </c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8"/>
      <c r="P352" s="22"/>
      <c r="Q352" s="22"/>
      <c r="R352" s="75"/>
      <c r="S352" s="75"/>
      <c r="T352" s="75"/>
      <c r="U352" s="69" t="s">
        <v>61</v>
      </c>
      <c r="V352" s="8"/>
      <c r="W352" s="8"/>
      <c r="X352" s="8"/>
      <c r="Y352" s="8"/>
      <c r="Z352" s="8"/>
      <c r="AA352" s="8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</row>
    <row r="353" spans="1:75" ht="15.75">
      <c r="A353" s="33" t="s">
        <v>3</v>
      </c>
      <c r="B353" s="36"/>
      <c r="C353" s="37" t="s">
        <v>132</v>
      </c>
      <c r="D353" s="37" t="s">
        <v>153</v>
      </c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2"/>
      <c r="Q353" s="22"/>
      <c r="R353" s="75"/>
      <c r="S353" s="75"/>
      <c r="T353" s="75"/>
      <c r="U353" s="69" t="s">
        <v>63</v>
      </c>
      <c r="V353" s="8"/>
      <c r="W353" s="8"/>
      <c r="X353" s="8"/>
      <c r="Y353" s="8"/>
      <c r="Z353" s="8"/>
      <c r="AA353" s="8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</row>
    <row r="354" spans="1:75" ht="15.75">
      <c r="A354" s="33"/>
      <c r="B354" s="36"/>
      <c r="C354" s="37" t="s">
        <v>135</v>
      </c>
      <c r="D354" s="17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2"/>
      <c r="Q354" s="22"/>
      <c r="R354" s="75"/>
      <c r="S354" s="75"/>
      <c r="T354" s="75"/>
      <c r="U354" s="69" t="s">
        <v>62</v>
      </c>
      <c r="V354" s="8"/>
      <c r="W354" s="8"/>
      <c r="X354" s="8"/>
      <c r="Y354" s="8"/>
      <c r="Z354" s="8"/>
      <c r="AA354" s="8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</row>
    <row r="355" spans="1:75" ht="16.5" thickBot="1">
      <c r="A355" s="33"/>
      <c r="B355" s="36"/>
      <c r="C355" s="37"/>
      <c r="D355" s="6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3"/>
      <c r="Q355" s="23"/>
      <c r="R355" s="76"/>
      <c r="S355" s="76"/>
      <c r="T355" s="76"/>
      <c r="U355" s="70"/>
      <c r="V355" s="8"/>
      <c r="W355" s="8"/>
      <c r="X355" s="8"/>
      <c r="Y355" s="8"/>
      <c r="Z355" s="8"/>
      <c r="AA355" s="8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</row>
    <row r="356" spans="1:75" ht="15.75" thickBot="1">
      <c r="A356" s="9">
        <v>1</v>
      </c>
      <c r="B356" s="10">
        <v>2</v>
      </c>
      <c r="C356" s="10">
        <v>3</v>
      </c>
      <c r="D356" s="10">
        <v>4</v>
      </c>
      <c r="E356" s="10">
        <v>5</v>
      </c>
      <c r="F356" s="10">
        <v>6</v>
      </c>
      <c r="G356" s="10">
        <v>7</v>
      </c>
      <c r="H356" s="10">
        <v>8</v>
      </c>
      <c r="I356" s="10">
        <v>9</v>
      </c>
      <c r="J356" s="10">
        <v>10</v>
      </c>
      <c r="K356" s="10">
        <v>11</v>
      </c>
      <c r="L356" s="10">
        <v>12</v>
      </c>
      <c r="M356" s="10">
        <v>13</v>
      </c>
      <c r="N356" s="10">
        <v>14</v>
      </c>
      <c r="O356" s="10">
        <v>15</v>
      </c>
      <c r="P356" s="10">
        <v>16</v>
      </c>
      <c r="Q356" s="71">
        <v>17</v>
      </c>
      <c r="R356" s="10">
        <v>18</v>
      </c>
      <c r="S356" s="71">
        <v>19</v>
      </c>
      <c r="T356" s="71">
        <v>20</v>
      </c>
      <c r="U356" s="9">
        <v>21</v>
      </c>
      <c r="V356" s="8"/>
      <c r="W356" s="8"/>
      <c r="X356" s="8"/>
      <c r="Y356" s="8"/>
      <c r="Z356" s="8"/>
      <c r="AA356" s="8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</row>
    <row r="357" spans="1:75" ht="15.75">
      <c r="A357" s="33" t="s">
        <v>23</v>
      </c>
      <c r="B357" s="33" t="s">
        <v>97</v>
      </c>
      <c r="C357" s="33">
        <v>172</v>
      </c>
      <c r="D357" s="40">
        <f>C357*207</f>
        <v>35604</v>
      </c>
      <c r="E357" s="36">
        <v>0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3">
        <v>0</v>
      </c>
      <c r="U357" s="14">
        <f>SUM(D357:T357)</f>
        <v>35604</v>
      </c>
      <c r="V357" s="8"/>
      <c r="W357" s="8"/>
      <c r="X357" s="8"/>
      <c r="Y357" s="8"/>
      <c r="Z357" s="8"/>
      <c r="AA357" s="8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</row>
    <row r="358" spans="1:75" ht="15.75">
      <c r="A358" s="33" t="s">
        <v>24</v>
      </c>
      <c r="B358" s="33" t="s">
        <v>98</v>
      </c>
      <c r="C358" s="33">
        <v>73</v>
      </c>
      <c r="D358" s="40">
        <f aca="true" t="shared" si="30" ref="D358:D379">C358*207</f>
        <v>15111</v>
      </c>
      <c r="E358" s="36">
        <v>0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3">
        <v>0</v>
      </c>
      <c r="U358" s="14">
        <f aca="true" t="shared" si="31" ref="U358:U375">SUM(D358:T358)</f>
        <v>15111</v>
      </c>
      <c r="V358" s="8"/>
      <c r="W358" s="8"/>
      <c r="X358" s="8"/>
      <c r="Y358" s="8"/>
      <c r="Z358" s="8"/>
      <c r="AA358" s="8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</row>
    <row r="359" spans="1:75" ht="15.75">
      <c r="A359" s="33" t="s">
        <v>25</v>
      </c>
      <c r="B359" s="33" t="s">
        <v>26</v>
      </c>
      <c r="C359" s="33">
        <v>15</v>
      </c>
      <c r="D359" s="40">
        <f t="shared" si="30"/>
        <v>3105</v>
      </c>
      <c r="E359" s="36">
        <v>0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3">
        <v>0</v>
      </c>
      <c r="U359" s="14">
        <f t="shared" si="31"/>
        <v>3105</v>
      </c>
      <c r="V359" s="8"/>
      <c r="W359" s="8"/>
      <c r="X359" s="8"/>
      <c r="Y359" s="8"/>
      <c r="Z359" s="8"/>
      <c r="AA359" s="8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</row>
    <row r="360" spans="1:75" ht="15.75">
      <c r="A360" s="33" t="s">
        <v>27</v>
      </c>
      <c r="B360" s="33" t="s">
        <v>28</v>
      </c>
      <c r="C360" s="33">
        <v>5</v>
      </c>
      <c r="D360" s="40">
        <f t="shared" si="30"/>
        <v>1035</v>
      </c>
      <c r="E360" s="36">
        <v>0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3">
        <v>0</v>
      </c>
      <c r="U360" s="14">
        <f t="shared" si="31"/>
        <v>1035</v>
      </c>
      <c r="V360" s="8"/>
      <c r="W360" s="8"/>
      <c r="X360" s="8"/>
      <c r="Y360" s="8"/>
      <c r="Z360" s="8"/>
      <c r="AA360" s="8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</row>
    <row r="361" spans="1:75" ht="15.75">
      <c r="A361" s="33" t="s">
        <v>29</v>
      </c>
      <c r="B361" s="33" t="s">
        <v>30</v>
      </c>
      <c r="C361" s="33">
        <v>67</v>
      </c>
      <c r="D361" s="40">
        <f t="shared" si="30"/>
        <v>13869</v>
      </c>
      <c r="E361" s="36">
        <v>0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0</v>
      </c>
      <c r="T361" s="33">
        <v>0</v>
      </c>
      <c r="U361" s="14">
        <f t="shared" si="31"/>
        <v>13869</v>
      </c>
      <c r="V361" s="8"/>
      <c r="W361" s="8"/>
      <c r="X361" s="8"/>
      <c r="Y361" s="8"/>
      <c r="Z361" s="8"/>
      <c r="AA361" s="8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</row>
    <row r="362" spans="1:75" ht="15.75">
      <c r="A362" s="33" t="s">
        <v>31</v>
      </c>
      <c r="B362" s="33" t="s">
        <v>32</v>
      </c>
      <c r="C362" s="33">
        <v>44</v>
      </c>
      <c r="D362" s="40">
        <f t="shared" si="30"/>
        <v>9108</v>
      </c>
      <c r="E362" s="36">
        <v>0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3">
        <v>0</v>
      </c>
      <c r="U362" s="14">
        <f t="shared" si="31"/>
        <v>9108</v>
      </c>
      <c r="V362" s="8"/>
      <c r="W362" s="8"/>
      <c r="X362" s="8"/>
      <c r="Y362" s="8"/>
      <c r="Z362" s="8"/>
      <c r="AA362" s="8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</row>
    <row r="363" spans="1:75" ht="15.75">
      <c r="A363" s="33" t="s">
        <v>33</v>
      </c>
      <c r="B363" s="33" t="s">
        <v>34</v>
      </c>
      <c r="C363" s="33">
        <v>49</v>
      </c>
      <c r="D363" s="40">
        <f t="shared" si="30"/>
        <v>10143</v>
      </c>
      <c r="E363" s="36">
        <v>0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3">
        <v>0</v>
      </c>
      <c r="U363" s="14">
        <f t="shared" si="31"/>
        <v>10143</v>
      </c>
      <c r="V363" s="8"/>
      <c r="W363" s="8"/>
      <c r="X363" s="8"/>
      <c r="Y363" s="8"/>
      <c r="Z363" s="8"/>
      <c r="AA363" s="8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</row>
    <row r="364" spans="1:75" ht="15.75">
      <c r="A364" s="33" t="s">
        <v>35</v>
      </c>
      <c r="B364" s="33" t="s">
        <v>36</v>
      </c>
      <c r="C364" s="33">
        <v>19</v>
      </c>
      <c r="D364" s="40">
        <f t="shared" si="30"/>
        <v>3933</v>
      </c>
      <c r="E364" s="36">
        <v>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3">
        <v>0</v>
      </c>
      <c r="U364" s="14">
        <f t="shared" si="31"/>
        <v>3933</v>
      </c>
      <c r="V364" s="8"/>
      <c r="W364" s="8"/>
      <c r="X364" s="8"/>
      <c r="Y364" s="8"/>
      <c r="Z364" s="8"/>
      <c r="AA364" s="8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</row>
    <row r="365" spans="1:75" ht="15.75">
      <c r="A365" s="33" t="s">
        <v>37</v>
      </c>
      <c r="B365" s="33" t="s">
        <v>38</v>
      </c>
      <c r="C365" s="33">
        <v>40</v>
      </c>
      <c r="D365" s="40">
        <f t="shared" si="30"/>
        <v>8280</v>
      </c>
      <c r="E365" s="36">
        <v>0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3">
        <v>0</v>
      </c>
      <c r="U365" s="14">
        <f t="shared" si="31"/>
        <v>8280</v>
      </c>
      <c r="V365" s="8"/>
      <c r="W365" s="8"/>
      <c r="X365" s="8"/>
      <c r="Y365" s="8"/>
      <c r="Z365" s="8"/>
      <c r="AA365" s="8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</row>
    <row r="366" spans="1:75" ht="15.75">
      <c r="A366" s="33" t="s">
        <v>39</v>
      </c>
      <c r="B366" s="33" t="s">
        <v>146</v>
      </c>
      <c r="C366" s="33">
        <v>86</v>
      </c>
      <c r="D366" s="40">
        <f t="shared" si="30"/>
        <v>17802</v>
      </c>
      <c r="E366" s="36">
        <v>0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3">
        <v>0</v>
      </c>
      <c r="U366" s="14">
        <f t="shared" si="31"/>
        <v>17802</v>
      </c>
      <c r="V366" s="8"/>
      <c r="W366" s="8"/>
      <c r="X366" s="8"/>
      <c r="Y366" s="8"/>
      <c r="Z366" s="8"/>
      <c r="AA366" s="8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</row>
    <row r="367" spans="1:75" ht="15.75">
      <c r="A367" s="33" t="s">
        <v>40</v>
      </c>
      <c r="B367" s="33" t="s">
        <v>41</v>
      </c>
      <c r="C367" s="33">
        <v>5</v>
      </c>
      <c r="D367" s="40">
        <f t="shared" si="30"/>
        <v>1035</v>
      </c>
      <c r="E367" s="36">
        <v>0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3">
        <v>0</v>
      </c>
      <c r="U367" s="14">
        <f t="shared" si="31"/>
        <v>1035</v>
      </c>
      <c r="V367" s="8"/>
      <c r="W367" s="8"/>
      <c r="X367" s="8"/>
      <c r="Y367" s="8"/>
      <c r="Z367" s="8"/>
      <c r="AA367" s="8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</row>
    <row r="368" spans="1:75" ht="15.75">
      <c r="A368" s="33" t="s">
        <v>42</v>
      </c>
      <c r="B368" s="33" t="s">
        <v>16</v>
      </c>
      <c r="C368" s="33">
        <v>6</v>
      </c>
      <c r="D368" s="40">
        <f t="shared" si="30"/>
        <v>1242</v>
      </c>
      <c r="E368" s="36">
        <v>0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0</v>
      </c>
      <c r="T368" s="33">
        <v>0</v>
      </c>
      <c r="U368" s="14">
        <f t="shared" si="31"/>
        <v>1242</v>
      </c>
      <c r="V368" s="8"/>
      <c r="W368" s="8"/>
      <c r="X368" s="8"/>
      <c r="Y368" s="8"/>
      <c r="Z368" s="8"/>
      <c r="AA368" s="8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</row>
    <row r="369" spans="1:75" ht="15.75">
      <c r="A369" s="33" t="s">
        <v>43</v>
      </c>
      <c r="B369" s="33" t="s">
        <v>44</v>
      </c>
      <c r="C369" s="33">
        <v>31</v>
      </c>
      <c r="D369" s="40">
        <f t="shared" si="30"/>
        <v>6417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3">
        <v>0</v>
      </c>
      <c r="U369" s="14">
        <f t="shared" si="31"/>
        <v>6417</v>
      </c>
      <c r="V369" s="8"/>
      <c r="W369" s="8"/>
      <c r="X369" s="8"/>
      <c r="Y369" s="8"/>
      <c r="Z369" s="8"/>
      <c r="AA369" s="8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</row>
    <row r="370" spans="1:75" ht="15.75">
      <c r="A370" s="33" t="s">
        <v>45</v>
      </c>
      <c r="B370" s="33" t="s">
        <v>46</v>
      </c>
      <c r="C370" s="33">
        <v>33</v>
      </c>
      <c r="D370" s="40">
        <f t="shared" si="30"/>
        <v>6831</v>
      </c>
      <c r="E370" s="36">
        <v>0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3">
        <v>0</v>
      </c>
      <c r="U370" s="14">
        <f t="shared" si="31"/>
        <v>6831</v>
      </c>
      <c r="V370" s="8"/>
      <c r="W370" s="8"/>
      <c r="X370" s="8"/>
      <c r="Y370" s="8"/>
      <c r="Z370" s="8"/>
      <c r="AA370" s="8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</row>
    <row r="371" spans="1:75" ht="15.75">
      <c r="A371" s="33" t="s">
        <v>47</v>
      </c>
      <c r="B371" s="33" t="s">
        <v>48</v>
      </c>
      <c r="C371" s="33">
        <v>83</v>
      </c>
      <c r="D371" s="40">
        <f t="shared" si="30"/>
        <v>17181</v>
      </c>
      <c r="E371" s="36">
        <v>0</v>
      </c>
      <c r="F371" s="36">
        <v>0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</v>
      </c>
      <c r="S371" s="36">
        <v>0</v>
      </c>
      <c r="T371" s="33">
        <v>0</v>
      </c>
      <c r="U371" s="14">
        <f t="shared" si="31"/>
        <v>17181</v>
      </c>
      <c r="V371" s="8"/>
      <c r="W371" s="8"/>
      <c r="X371" s="8"/>
      <c r="Y371" s="8"/>
      <c r="Z371" s="8"/>
      <c r="AA371" s="8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</row>
    <row r="372" spans="1:75" ht="15.75">
      <c r="A372" s="33" t="s">
        <v>49</v>
      </c>
      <c r="B372" s="33" t="s">
        <v>147</v>
      </c>
      <c r="C372" s="33">
        <v>41</v>
      </c>
      <c r="D372" s="40">
        <f t="shared" si="30"/>
        <v>8487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3">
        <v>0</v>
      </c>
      <c r="U372" s="14">
        <f t="shared" si="31"/>
        <v>8487</v>
      </c>
      <c r="V372" s="8"/>
      <c r="W372" s="8"/>
      <c r="X372" s="8"/>
      <c r="Y372" s="8"/>
      <c r="Z372" s="8"/>
      <c r="AA372" s="8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</row>
    <row r="373" spans="1:75" ht="15.75">
      <c r="A373" s="33" t="s">
        <v>50</v>
      </c>
      <c r="B373" s="33" t="s">
        <v>51</v>
      </c>
      <c r="C373" s="33">
        <v>50</v>
      </c>
      <c r="D373" s="40">
        <f t="shared" si="30"/>
        <v>10350</v>
      </c>
      <c r="E373" s="36">
        <v>0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3">
        <v>0</v>
      </c>
      <c r="U373" s="14">
        <f t="shared" si="31"/>
        <v>10350</v>
      </c>
      <c r="V373" s="8"/>
      <c r="W373" s="8"/>
      <c r="X373" s="8"/>
      <c r="Y373" s="8"/>
      <c r="Z373" s="8"/>
      <c r="AA373" s="8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</row>
    <row r="374" spans="1:75" ht="15.75">
      <c r="A374" s="33" t="s">
        <v>52</v>
      </c>
      <c r="B374" s="33" t="s">
        <v>19</v>
      </c>
      <c r="C374" s="33">
        <v>55</v>
      </c>
      <c r="D374" s="40">
        <f t="shared" si="30"/>
        <v>11385</v>
      </c>
      <c r="E374" s="36">
        <v>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3">
        <v>0</v>
      </c>
      <c r="U374" s="14">
        <f t="shared" si="31"/>
        <v>11385</v>
      </c>
      <c r="V374" s="8"/>
      <c r="W374" s="8"/>
      <c r="X374" s="8"/>
      <c r="Y374" s="8"/>
      <c r="Z374" s="8"/>
      <c r="AA374" s="8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</row>
    <row r="375" spans="1:75" ht="15.75">
      <c r="A375" s="33" t="s">
        <v>53</v>
      </c>
      <c r="B375" s="33" t="s">
        <v>54</v>
      </c>
      <c r="C375" s="33">
        <v>26</v>
      </c>
      <c r="D375" s="40">
        <f t="shared" si="30"/>
        <v>5382</v>
      </c>
      <c r="E375" s="36">
        <v>0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3">
        <v>0</v>
      </c>
      <c r="U375" s="14">
        <f t="shared" si="31"/>
        <v>5382</v>
      </c>
      <c r="V375" s="8"/>
      <c r="W375" s="8"/>
      <c r="X375" s="8"/>
      <c r="Y375" s="8"/>
      <c r="Z375" s="8"/>
      <c r="AA375" s="8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</row>
    <row r="376" spans="1:75" ht="15.75">
      <c r="A376" s="33" t="s">
        <v>55</v>
      </c>
      <c r="B376" s="33" t="s">
        <v>56</v>
      </c>
      <c r="C376" s="33">
        <v>45</v>
      </c>
      <c r="D376" s="40">
        <f t="shared" si="30"/>
        <v>9315</v>
      </c>
      <c r="E376" s="36">
        <v>0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3">
        <v>0</v>
      </c>
      <c r="Q376" s="36">
        <v>0</v>
      </c>
      <c r="R376" s="36">
        <v>0</v>
      </c>
      <c r="S376" s="36">
        <v>0</v>
      </c>
      <c r="T376" s="33">
        <v>0</v>
      </c>
      <c r="U376" s="58">
        <f>SUM(D376:T376)</f>
        <v>9315</v>
      </c>
      <c r="V376" s="8"/>
      <c r="W376" s="8"/>
      <c r="X376" s="8"/>
      <c r="Y376" s="8"/>
      <c r="Z376" s="8"/>
      <c r="AA376" s="8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</row>
    <row r="377" spans="1:75" ht="15.75">
      <c r="A377" s="33" t="s">
        <v>144</v>
      </c>
      <c r="B377" s="5" t="s">
        <v>228</v>
      </c>
      <c r="C377" s="33">
        <v>0</v>
      </c>
      <c r="D377" s="40">
        <f t="shared" si="30"/>
        <v>0</v>
      </c>
      <c r="E377" s="36">
        <v>0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3">
        <v>0</v>
      </c>
      <c r="Q377" s="36">
        <v>0</v>
      </c>
      <c r="R377" s="36">
        <v>0</v>
      </c>
      <c r="S377" s="36">
        <v>0</v>
      </c>
      <c r="T377" s="33">
        <v>0</v>
      </c>
      <c r="U377" s="14">
        <f>SUM(D377:T377)</f>
        <v>0</v>
      </c>
      <c r="V377" s="8"/>
      <c r="W377" s="8"/>
      <c r="X377" s="8"/>
      <c r="Y377" s="8"/>
      <c r="Z377" s="8"/>
      <c r="AA377" s="8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</row>
    <row r="378" spans="1:75" ht="15.75">
      <c r="A378" s="33"/>
      <c r="B378" s="5" t="s">
        <v>237</v>
      </c>
      <c r="C378" s="33">
        <v>0</v>
      </c>
      <c r="D378" s="40">
        <f t="shared" si="30"/>
        <v>0</v>
      </c>
      <c r="E378" s="36">
        <v>0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  <c r="P378" s="33">
        <v>0</v>
      </c>
      <c r="Q378" s="36">
        <v>0</v>
      </c>
      <c r="R378" s="36">
        <v>0</v>
      </c>
      <c r="S378" s="36">
        <v>0</v>
      </c>
      <c r="T378" s="33">
        <v>0</v>
      </c>
      <c r="U378" s="58">
        <f>SUM(D378:T378)</f>
        <v>0</v>
      </c>
      <c r="V378" s="8"/>
      <c r="W378" s="8"/>
      <c r="X378" s="8"/>
      <c r="Y378" s="8"/>
      <c r="Z378" s="8"/>
      <c r="AA378" s="8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</row>
    <row r="379" spans="1:75" ht="16.5" thickBot="1">
      <c r="A379" s="33"/>
      <c r="B379" s="5" t="s">
        <v>239</v>
      </c>
      <c r="C379" s="42">
        <v>21</v>
      </c>
      <c r="D379" s="40">
        <f t="shared" si="30"/>
        <v>4347</v>
      </c>
      <c r="E379" s="42">
        <v>0</v>
      </c>
      <c r="F379" s="39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3">
        <v>0</v>
      </c>
      <c r="Q379" s="36">
        <v>0</v>
      </c>
      <c r="R379" s="36">
        <v>0</v>
      </c>
      <c r="S379" s="36">
        <v>0</v>
      </c>
      <c r="T379" s="33">
        <v>0</v>
      </c>
      <c r="U379" s="115">
        <v>4347</v>
      </c>
      <c r="V379" s="8"/>
      <c r="W379" s="8"/>
      <c r="X379" s="8"/>
      <c r="Y379" s="8"/>
      <c r="Z379" s="8"/>
      <c r="AA379" s="8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</row>
    <row r="380" spans="1:75" ht="16.5" thickBot="1">
      <c r="A380" s="6"/>
      <c r="B380" s="12" t="s">
        <v>59</v>
      </c>
      <c r="C380" s="13">
        <f>C357+C358+C359+C360+C361+C362+C363+C364+C365+C366+C367+C368+C369+C370+C371+C372+C373+C374+C375+C376+C377+C378+C379</f>
        <v>966</v>
      </c>
      <c r="D380" s="18">
        <f aca="true" t="shared" si="32" ref="D380:U380">D357+D358+D359+D360+D361+D362+D363+D364+D365+D366+D367+D368+D369+D370+D371+D372+D373+D374+D375+D376+D377+D378+D379</f>
        <v>199962</v>
      </c>
      <c r="E380" s="13">
        <f t="shared" si="32"/>
        <v>0</v>
      </c>
      <c r="F380" s="13">
        <f t="shared" si="32"/>
        <v>0</v>
      </c>
      <c r="G380" s="18">
        <f t="shared" si="32"/>
        <v>0</v>
      </c>
      <c r="H380" s="18">
        <f t="shared" si="32"/>
        <v>0</v>
      </c>
      <c r="I380" s="18">
        <f t="shared" si="32"/>
        <v>0</v>
      </c>
      <c r="J380" s="18">
        <f t="shared" si="32"/>
        <v>0</v>
      </c>
      <c r="K380" s="18">
        <f t="shared" si="32"/>
        <v>0</v>
      </c>
      <c r="L380" s="18">
        <f t="shared" si="32"/>
        <v>0</v>
      </c>
      <c r="M380" s="18">
        <f t="shared" si="32"/>
        <v>0</v>
      </c>
      <c r="N380" s="18">
        <f t="shared" si="32"/>
        <v>0</v>
      </c>
      <c r="O380" s="18">
        <f t="shared" si="32"/>
        <v>0</v>
      </c>
      <c r="P380" s="18">
        <f t="shared" si="32"/>
        <v>0</v>
      </c>
      <c r="Q380" s="18">
        <f t="shared" si="32"/>
        <v>0</v>
      </c>
      <c r="R380" s="18">
        <f t="shared" si="32"/>
        <v>0</v>
      </c>
      <c r="S380" s="18">
        <f t="shared" si="32"/>
        <v>0</v>
      </c>
      <c r="T380" s="18">
        <f t="shared" si="32"/>
        <v>0</v>
      </c>
      <c r="U380" s="13">
        <f t="shared" si="32"/>
        <v>199962</v>
      </c>
      <c r="V380" s="8"/>
      <c r="W380" s="8"/>
      <c r="X380" s="8"/>
      <c r="Y380" s="8"/>
      <c r="Z380" s="8"/>
      <c r="AA380" s="8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</row>
    <row r="381" spans="1:75" ht="16.5" thickBot="1">
      <c r="A381" s="8"/>
      <c r="B381" s="24"/>
      <c r="C381" s="24"/>
      <c r="D381" s="25"/>
      <c r="E381" s="80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80"/>
      <c r="T381" s="59"/>
      <c r="U381" s="24"/>
      <c r="V381" s="8"/>
      <c r="W381" s="8"/>
      <c r="X381" s="8"/>
      <c r="Y381" s="8"/>
      <c r="Z381" s="8"/>
      <c r="AA381" s="8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</row>
    <row r="382" spans="1:75" ht="16.5" thickBot="1">
      <c r="A382" s="8"/>
      <c r="B382" s="193" t="s">
        <v>213</v>
      </c>
      <c r="C382" s="199"/>
      <c r="D382" s="95">
        <v>88400</v>
      </c>
      <c r="E382" s="52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52"/>
      <c r="Q382" s="25"/>
      <c r="R382" s="25"/>
      <c r="S382" s="25"/>
      <c r="T382" s="59"/>
      <c r="U382" s="24"/>
      <c r="V382" s="8"/>
      <c r="W382" s="8"/>
      <c r="X382" s="8"/>
      <c r="Y382" s="8"/>
      <c r="Z382" s="8"/>
      <c r="AA382" s="8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</row>
    <row r="383" spans="1:75" ht="16.5" thickBot="1">
      <c r="A383" s="8"/>
      <c r="B383" s="50"/>
      <c r="C383" s="50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59"/>
      <c r="U383" s="24"/>
      <c r="V383" s="8"/>
      <c r="W383" s="8"/>
      <c r="X383" s="8"/>
      <c r="Y383" s="8"/>
      <c r="Z383" s="8"/>
      <c r="AA383" s="8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</row>
    <row r="384" spans="1:27" ht="16.5" thickBot="1">
      <c r="A384" s="34" t="s">
        <v>1</v>
      </c>
      <c r="B384" s="35" t="s">
        <v>4</v>
      </c>
      <c r="C384" s="190" t="s">
        <v>105</v>
      </c>
      <c r="D384" s="191"/>
      <c r="E384" s="191"/>
      <c r="F384" s="191"/>
      <c r="G384" s="191"/>
      <c r="H384" s="191"/>
      <c r="I384" s="191"/>
      <c r="J384" s="191"/>
      <c r="K384" s="191"/>
      <c r="L384" s="191"/>
      <c r="M384" s="191"/>
      <c r="N384" s="192"/>
      <c r="O384" s="27"/>
      <c r="P384" s="21"/>
      <c r="Q384" s="21"/>
      <c r="R384" s="21"/>
      <c r="S384" s="74"/>
      <c r="T384" s="74"/>
      <c r="U384" s="49" t="s">
        <v>7</v>
      </c>
      <c r="V384" s="1"/>
      <c r="W384" s="1"/>
      <c r="X384" s="1"/>
      <c r="Y384" s="1"/>
      <c r="Z384" s="1"/>
      <c r="AA384" s="1"/>
    </row>
    <row r="385" spans="1:27" ht="15.75">
      <c r="A385" s="33" t="s">
        <v>2</v>
      </c>
      <c r="B385" s="4"/>
      <c r="C385" s="77" t="s">
        <v>5</v>
      </c>
      <c r="D385" s="37" t="s">
        <v>152</v>
      </c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8"/>
      <c r="P385" s="22"/>
      <c r="Q385" s="22"/>
      <c r="R385" s="22"/>
      <c r="S385" s="75"/>
      <c r="T385" s="75"/>
      <c r="U385" s="17" t="s">
        <v>61</v>
      </c>
      <c r="V385" s="1"/>
      <c r="W385" s="1"/>
      <c r="X385" s="1"/>
      <c r="Y385" s="1"/>
      <c r="Z385" s="1"/>
      <c r="AA385" s="1"/>
    </row>
    <row r="386" spans="1:27" ht="15.75">
      <c r="A386" s="33" t="s">
        <v>3</v>
      </c>
      <c r="B386" s="4"/>
      <c r="C386" s="37" t="s">
        <v>132</v>
      </c>
      <c r="D386" s="37" t="s">
        <v>153</v>
      </c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2"/>
      <c r="Q386" s="22"/>
      <c r="R386" s="22"/>
      <c r="S386" s="75"/>
      <c r="T386" s="75"/>
      <c r="U386" s="17" t="s">
        <v>63</v>
      </c>
      <c r="V386" s="1"/>
      <c r="W386" s="1"/>
      <c r="X386" s="1"/>
      <c r="Y386" s="1"/>
      <c r="Z386" s="1"/>
      <c r="AA386" s="1"/>
    </row>
    <row r="387" spans="1:27" ht="15.75">
      <c r="A387" s="33"/>
      <c r="B387" s="4"/>
      <c r="C387" s="37" t="s">
        <v>135</v>
      </c>
      <c r="D387" s="17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2"/>
      <c r="Q387" s="22"/>
      <c r="R387" s="22"/>
      <c r="S387" s="75"/>
      <c r="T387" s="75"/>
      <c r="U387" s="17" t="s">
        <v>62</v>
      </c>
      <c r="V387" s="1"/>
      <c r="W387" s="1"/>
      <c r="X387" s="1"/>
      <c r="Y387" s="1"/>
      <c r="Z387" s="1"/>
      <c r="AA387" s="1"/>
    </row>
    <row r="388" spans="1:27" ht="16.5" thickBot="1">
      <c r="A388" s="33"/>
      <c r="B388" s="4"/>
      <c r="C388" s="37"/>
      <c r="D388" s="6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3"/>
      <c r="Q388" s="23"/>
      <c r="R388" s="23"/>
      <c r="S388" s="76"/>
      <c r="T388" s="76"/>
      <c r="U388" s="38"/>
      <c r="V388" s="1"/>
      <c r="W388" s="1"/>
      <c r="X388" s="1"/>
      <c r="Y388" s="1"/>
      <c r="Z388" s="1"/>
      <c r="AA388" s="1"/>
    </row>
    <row r="389" spans="1:27" ht="15.75" thickBot="1">
      <c r="A389" s="9">
        <v>1</v>
      </c>
      <c r="B389" s="10">
        <v>2</v>
      </c>
      <c r="C389" s="10">
        <v>3</v>
      </c>
      <c r="D389" s="122">
        <v>4</v>
      </c>
      <c r="E389" s="10">
        <v>5</v>
      </c>
      <c r="F389" s="10">
        <v>6</v>
      </c>
      <c r="G389" s="10">
        <v>7</v>
      </c>
      <c r="H389" s="10">
        <v>8</v>
      </c>
      <c r="I389" s="10">
        <v>9</v>
      </c>
      <c r="J389" s="10">
        <v>10</v>
      </c>
      <c r="K389" s="10">
        <v>11</v>
      </c>
      <c r="L389" s="10">
        <v>12</v>
      </c>
      <c r="M389" s="10">
        <v>13</v>
      </c>
      <c r="N389" s="10">
        <v>14</v>
      </c>
      <c r="O389" s="10">
        <v>15</v>
      </c>
      <c r="P389" s="10">
        <v>16</v>
      </c>
      <c r="Q389" s="71">
        <v>17</v>
      </c>
      <c r="R389" s="10">
        <v>18</v>
      </c>
      <c r="S389" s="71">
        <v>19</v>
      </c>
      <c r="T389" s="71">
        <v>20</v>
      </c>
      <c r="U389" s="9">
        <v>21</v>
      </c>
      <c r="V389" s="1"/>
      <c r="W389" s="1"/>
      <c r="X389" s="1"/>
      <c r="Y389" s="1"/>
      <c r="Z389" s="1"/>
      <c r="AA389" s="1"/>
    </row>
    <row r="390" spans="1:27" ht="15.75">
      <c r="A390" s="77" t="s">
        <v>23</v>
      </c>
      <c r="B390" s="34" t="s">
        <v>97</v>
      </c>
      <c r="C390" s="163">
        <v>492</v>
      </c>
      <c r="D390" s="45">
        <f aca="true" t="shared" si="33" ref="D390:D395">C390*100</f>
        <v>49200</v>
      </c>
      <c r="E390" s="36">
        <v>0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20">
        <f aca="true" t="shared" si="34" ref="U390:U395">D390</f>
        <v>49200</v>
      </c>
      <c r="V390" s="1"/>
      <c r="W390" s="1"/>
      <c r="X390" s="1"/>
      <c r="Y390" s="1"/>
      <c r="Z390" s="1"/>
      <c r="AA390" s="1"/>
    </row>
    <row r="391" spans="1:27" ht="15.75">
      <c r="A391" s="44">
        <v>2</v>
      </c>
      <c r="B391" s="5" t="s">
        <v>98</v>
      </c>
      <c r="C391" s="123">
        <v>214</v>
      </c>
      <c r="D391" s="41">
        <f t="shared" si="33"/>
        <v>21400</v>
      </c>
      <c r="E391" s="36">
        <v>0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58">
        <f t="shared" si="34"/>
        <v>21400</v>
      </c>
      <c r="V391" s="1"/>
      <c r="W391" s="1"/>
      <c r="X391" s="1"/>
      <c r="Y391" s="1"/>
      <c r="Z391" s="1"/>
      <c r="AA391" s="1"/>
    </row>
    <row r="392" spans="1:27" ht="15.75">
      <c r="A392" s="44" t="s">
        <v>72</v>
      </c>
      <c r="B392" s="33" t="s">
        <v>146</v>
      </c>
      <c r="C392" s="123">
        <v>176</v>
      </c>
      <c r="D392" s="41">
        <f t="shared" si="33"/>
        <v>17600</v>
      </c>
      <c r="E392" s="36">
        <v>0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58">
        <f t="shared" si="34"/>
        <v>17600</v>
      </c>
      <c r="V392" s="1"/>
      <c r="W392" s="1"/>
      <c r="X392" s="1"/>
      <c r="Y392" s="1"/>
      <c r="Z392" s="1"/>
      <c r="AA392" s="1"/>
    </row>
    <row r="393" spans="1:27" ht="15.75">
      <c r="A393" s="56" t="s">
        <v>72</v>
      </c>
      <c r="B393" s="33" t="s">
        <v>114</v>
      </c>
      <c r="C393" s="123">
        <v>0</v>
      </c>
      <c r="D393" s="41">
        <f t="shared" si="33"/>
        <v>0</v>
      </c>
      <c r="E393" s="36">
        <v>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58">
        <f t="shared" si="34"/>
        <v>0</v>
      </c>
      <c r="V393" s="1"/>
      <c r="W393" s="1"/>
      <c r="X393" s="1"/>
      <c r="Y393" s="1"/>
      <c r="Z393" s="1"/>
      <c r="AA393" s="1"/>
    </row>
    <row r="394" spans="1:27" ht="15" customHeight="1">
      <c r="A394" s="5"/>
      <c r="B394" s="5" t="s">
        <v>237</v>
      </c>
      <c r="C394" s="123">
        <v>0</v>
      </c>
      <c r="D394" s="41">
        <f t="shared" si="33"/>
        <v>0</v>
      </c>
      <c r="E394" s="36">
        <v>0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58">
        <f t="shared" si="34"/>
        <v>0</v>
      </c>
      <c r="V394" s="1"/>
      <c r="W394" s="1"/>
      <c r="X394" s="1"/>
      <c r="Y394" s="1"/>
      <c r="Z394" s="1"/>
      <c r="AA394" s="1"/>
    </row>
    <row r="395" spans="1:27" ht="16.5" thickBot="1">
      <c r="A395" s="5"/>
      <c r="B395" s="5" t="s">
        <v>238</v>
      </c>
      <c r="C395" s="123">
        <v>2</v>
      </c>
      <c r="D395" s="101">
        <f t="shared" si="33"/>
        <v>200</v>
      </c>
      <c r="E395" s="36">
        <v>0</v>
      </c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58">
        <f t="shared" si="34"/>
        <v>200</v>
      </c>
      <c r="V395" s="1"/>
      <c r="W395" s="1"/>
      <c r="X395" s="1"/>
      <c r="Y395" s="1"/>
      <c r="Z395" s="1"/>
      <c r="AA395" s="1"/>
    </row>
    <row r="396" spans="1:27" ht="16.5" thickBot="1">
      <c r="A396" s="48"/>
      <c r="B396" s="12" t="s">
        <v>59</v>
      </c>
      <c r="C396" s="18">
        <f aca="true" t="shared" si="35" ref="C396:O396">SUM(C390:C395)</f>
        <v>884</v>
      </c>
      <c r="D396" s="13">
        <f t="shared" si="35"/>
        <v>88400</v>
      </c>
      <c r="E396" s="18">
        <f t="shared" si="35"/>
        <v>0</v>
      </c>
      <c r="F396" s="18">
        <f t="shared" si="35"/>
        <v>0</v>
      </c>
      <c r="G396" s="18">
        <f t="shared" si="35"/>
        <v>0</v>
      </c>
      <c r="H396" s="18">
        <f t="shared" si="35"/>
        <v>0</v>
      </c>
      <c r="I396" s="18">
        <f t="shared" si="35"/>
        <v>0</v>
      </c>
      <c r="J396" s="18">
        <f t="shared" si="35"/>
        <v>0</v>
      </c>
      <c r="K396" s="18">
        <f t="shared" si="35"/>
        <v>0</v>
      </c>
      <c r="L396" s="18">
        <f t="shared" si="35"/>
        <v>0</v>
      </c>
      <c r="M396" s="18">
        <f t="shared" si="35"/>
        <v>0</v>
      </c>
      <c r="N396" s="18">
        <f t="shared" si="35"/>
        <v>0</v>
      </c>
      <c r="O396" s="18">
        <f t="shared" si="35"/>
        <v>0</v>
      </c>
      <c r="P396" s="12">
        <v>0</v>
      </c>
      <c r="Q396" s="12">
        <v>0</v>
      </c>
      <c r="R396" s="19">
        <v>0</v>
      </c>
      <c r="S396" s="19">
        <v>0</v>
      </c>
      <c r="T396" s="79">
        <v>0</v>
      </c>
      <c r="U396" s="18">
        <f>SUM(U390:U395)</f>
        <v>88400</v>
      </c>
      <c r="V396" s="1"/>
      <c r="W396" s="1"/>
      <c r="X396" s="1"/>
      <c r="Y396" s="1"/>
      <c r="Z396" s="1"/>
      <c r="AA396" s="1"/>
    </row>
    <row r="397" spans="1:75" ht="15.75">
      <c r="A397" s="8"/>
      <c r="B397" s="50"/>
      <c r="C397" s="50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59"/>
      <c r="U397" s="24"/>
      <c r="V397" s="8"/>
      <c r="W397" s="8"/>
      <c r="X397" s="8"/>
      <c r="Y397" s="8"/>
      <c r="Z397" s="8"/>
      <c r="AA397" s="8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</row>
    <row r="398" spans="1:75" ht="16.5" thickBot="1">
      <c r="A398" s="8"/>
      <c r="B398" s="50"/>
      <c r="C398" s="50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59"/>
      <c r="U398" s="24"/>
      <c r="V398" s="8"/>
      <c r="W398" s="8"/>
      <c r="X398" s="8"/>
      <c r="Y398" s="8"/>
      <c r="Z398" s="8"/>
      <c r="AA398" s="8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</row>
    <row r="399" spans="1:75" ht="16.5" thickBot="1">
      <c r="A399" s="1"/>
      <c r="B399" s="2" t="s">
        <v>214</v>
      </c>
      <c r="C399" s="4"/>
      <c r="D399" s="94">
        <v>11808</v>
      </c>
      <c r="E399" s="107"/>
      <c r="F399" s="94">
        <v>5247</v>
      </c>
      <c r="G399" s="107"/>
      <c r="H399" s="94">
        <v>13118</v>
      </c>
      <c r="I399" s="107"/>
      <c r="J399" s="94">
        <v>39350</v>
      </c>
      <c r="K399" s="107"/>
      <c r="L399" s="107"/>
      <c r="M399" s="107"/>
      <c r="N399" s="107"/>
      <c r="O399" s="25"/>
      <c r="P399" s="25"/>
      <c r="Q399" s="25"/>
      <c r="R399" s="25"/>
      <c r="S399" s="25"/>
      <c r="T399" s="59"/>
      <c r="U399" s="24">
        <f>J399+H399+F399+D399</f>
        <v>69523</v>
      </c>
      <c r="V399" s="8"/>
      <c r="W399" s="8"/>
      <c r="X399" s="8"/>
      <c r="Y399" s="8"/>
      <c r="Z399" s="8"/>
      <c r="AA399" s="8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</row>
    <row r="400" spans="1:75" ht="16.5" thickBo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25"/>
      <c r="P400" s="25"/>
      <c r="Q400" s="25"/>
      <c r="R400" s="25"/>
      <c r="S400" s="25"/>
      <c r="T400" s="59"/>
      <c r="U400" s="24"/>
      <c r="V400" s="8"/>
      <c r="W400" s="8"/>
      <c r="X400" s="8"/>
      <c r="Y400" s="8"/>
      <c r="Z400" s="8"/>
      <c r="AA400" s="8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</row>
    <row r="401" spans="1:75" ht="16.5" thickBot="1">
      <c r="A401" s="137" t="s">
        <v>1</v>
      </c>
      <c r="B401" s="122" t="s">
        <v>4</v>
      </c>
      <c r="C401" s="194" t="s">
        <v>105</v>
      </c>
      <c r="D401" s="195"/>
      <c r="E401" s="195"/>
      <c r="F401" s="195"/>
      <c r="G401" s="195"/>
      <c r="H401" s="195"/>
      <c r="I401" s="198"/>
      <c r="J401" s="198"/>
      <c r="K401" s="195"/>
      <c r="L401" s="195"/>
      <c r="M401" s="195"/>
      <c r="N401" s="196"/>
      <c r="O401" s="27"/>
      <c r="P401" s="21"/>
      <c r="Q401" s="21"/>
      <c r="R401" s="74"/>
      <c r="S401" s="74"/>
      <c r="T401" s="74"/>
      <c r="U401" s="7" t="s">
        <v>7</v>
      </c>
      <c r="V401" s="8"/>
      <c r="W401" s="8"/>
      <c r="X401" s="8"/>
      <c r="Y401" s="8"/>
      <c r="Z401" s="8"/>
      <c r="AA401" s="8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</row>
    <row r="402" spans="1:75" ht="15.75">
      <c r="A402" s="5" t="s">
        <v>2</v>
      </c>
      <c r="B402" s="4"/>
      <c r="C402" s="100" t="s">
        <v>5</v>
      </c>
      <c r="D402" s="128" t="s">
        <v>206</v>
      </c>
      <c r="E402" s="100" t="s">
        <v>5</v>
      </c>
      <c r="F402" s="128" t="s">
        <v>206</v>
      </c>
      <c r="G402" s="100" t="s">
        <v>5</v>
      </c>
      <c r="H402" s="65" t="s">
        <v>206</v>
      </c>
      <c r="I402" s="100" t="s">
        <v>5</v>
      </c>
      <c r="J402" s="100" t="s">
        <v>206</v>
      </c>
      <c r="K402" s="154"/>
      <c r="L402" s="27"/>
      <c r="M402" s="27"/>
      <c r="N402" s="27"/>
      <c r="O402" s="28"/>
      <c r="P402" s="22"/>
      <c r="Q402" s="22"/>
      <c r="R402" s="75"/>
      <c r="S402" s="75"/>
      <c r="T402" s="75"/>
      <c r="U402" s="69" t="s">
        <v>61</v>
      </c>
      <c r="V402" s="8"/>
      <c r="W402" s="8"/>
      <c r="X402" s="8"/>
      <c r="Y402" s="8"/>
      <c r="Z402" s="8"/>
      <c r="AA402" s="8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</row>
    <row r="403" spans="1:75" ht="15.75">
      <c r="A403" s="5" t="s">
        <v>3</v>
      </c>
      <c r="B403" s="4"/>
      <c r="C403" s="128" t="s">
        <v>209</v>
      </c>
      <c r="D403" s="128" t="s">
        <v>207</v>
      </c>
      <c r="E403" s="128" t="s">
        <v>209</v>
      </c>
      <c r="F403" s="128" t="s">
        <v>207</v>
      </c>
      <c r="G403" s="128" t="s">
        <v>209</v>
      </c>
      <c r="H403" s="65" t="s">
        <v>207</v>
      </c>
      <c r="I403" s="56" t="s">
        <v>209</v>
      </c>
      <c r="J403" s="56" t="s">
        <v>207</v>
      </c>
      <c r="K403" s="155"/>
      <c r="L403" s="28"/>
      <c r="M403" s="28"/>
      <c r="N403" s="28"/>
      <c r="O403" s="28"/>
      <c r="P403" s="22"/>
      <c r="Q403" s="22"/>
      <c r="R403" s="75"/>
      <c r="S403" s="75"/>
      <c r="T403" s="75"/>
      <c r="U403" s="69" t="s">
        <v>63</v>
      </c>
      <c r="V403" s="8"/>
      <c r="W403" s="8"/>
      <c r="X403" s="8"/>
      <c r="Y403" s="8"/>
      <c r="Z403" s="8"/>
      <c r="AA403" s="8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</row>
    <row r="404" spans="1:75" ht="15.75">
      <c r="A404" s="5"/>
      <c r="B404" s="4"/>
      <c r="C404" s="128"/>
      <c r="D404" s="17" t="s">
        <v>208</v>
      </c>
      <c r="E404" s="128"/>
      <c r="F404" s="17" t="s">
        <v>208</v>
      </c>
      <c r="G404" s="128"/>
      <c r="H404" s="172" t="s">
        <v>208</v>
      </c>
      <c r="I404" s="56"/>
      <c r="J404" s="17" t="s">
        <v>208</v>
      </c>
      <c r="K404" s="155"/>
      <c r="L404" s="28"/>
      <c r="M404" s="28"/>
      <c r="N404" s="28"/>
      <c r="O404" s="28"/>
      <c r="P404" s="22"/>
      <c r="Q404" s="22"/>
      <c r="R404" s="75"/>
      <c r="S404" s="75"/>
      <c r="T404" s="75"/>
      <c r="U404" s="69" t="s">
        <v>62</v>
      </c>
      <c r="V404" s="8"/>
      <c r="W404" s="8"/>
      <c r="X404" s="8"/>
      <c r="Y404" s="8"/>
      <c r="Z404" s="8"/>
      <c r="AA404" s="8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</row>
    <row r="405" spans="1:75" ht="16.5" thickBot="1">
      <c r="A405" s="5"/>
      <c r="B405" s="4"/>
      <c r="C405" s="128"/>
      <c r="D405" s="69"/>
      <c r="E405" s="69"/>
      <c r="F405" s="69"/>
      <c r="G405" s="69"/>
      <c r="H405" s="54"/>
      <c r="I405" s="173"/>
      <c r="J405" s="173"/>
      <c r="K405" s="156"/>
      <c r="L405" s="29"/>
      <c r="M405" s="29"/>
      <c r="N405" s="29"/>
      <c r="O405" s="29"/>
      <c r="P405" s="23"/>
      <c r="Q405" s="23"/>
      <c r="R405" s="76"/>
      <c r="S405" s="76"/>
      <c r="T405" s="76"/>
      <c r="U405" s="70"/>
      <c r="V405" s="8"/>
      <c r="W405" s="8"/>
      <c r="X405" s="8"/>
      <c r="Y405" s="8"/>
      <c r="Z405" s="8"/>
      <c r="AA405" s="8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</row>
    <row r="406" spans="1:75" ht="15.75" thickBot="1">
      <c r="A406" s="9">
        <v>1</v>
      </c>
      <c r="B406" s="10">
        <v>2</v>
      </c>
      <c r="C406" s="10">
        <v>3</v>
      </c>
      <c r="D406" s="10">
        <v>4</v>
      </c>
      <c r="E406" s="10">
        <v>5</v>
      </c>
      <c r="F406" s="10">
        <v>6</v>
      </c>
      <c r="G406" s="10">
        <v>7</v>
      </c>
      <c r="H406" s="10">
        <v>8</v>
      </c>
      <c r="I406" s="71">
        <v>9</v>
      </c>
      <c r="J406" s="71">
        <v>10</v>
      </c>
      <c r="K406" s="10">
        <v>11</v>
      </c>
      <c r="L406" s="10">
        <v>12</v>
      </c>
      <c r="M406" s="10">
        <v>13</v>
      </c>
      <c r="N406" s="10">
        <v>14</v>
      </c>
      <c r="O406" s="10">
        <v>15</v>
      </c>
      <c r="P406" s="10">
        <v>16</v>
      </c>
      <c r="Q406" s="71">
        <v>17</v>
      </c>
      <c r="R406" s="10">
        <v>18</v>
      </c>
      <c r="S406" s="71">
        <v>19</v>
      </c>
      <c r="T406" s="71">
        <v>20</v>
      </c>
      <c r="U406" s="9">
        <v>21</v>
      </c>
      <c r="V406" s="8"/>
      <c r="W406" s="8"/>
      <c r="X406" s="8"/>
      <c r="Y406" s="8"/>
      <c r="Z406" s="8"/>
      <c r="AA406" s="8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</row>
    <row r="407" spans="1:75" ht="15.75">
      <c r="A407" s="5" t="s">
        <v>23</v>
      </c>
      <c r="B407" s="5" t="s">
        <v>98</v>
      </c>
      <c r="C407" s="5">
        <v>1</v>
      </c>
      <c r="D407" s="174">
        <v>3936</v>
      </c>
      <c r="E407" s="144"/>
      <c r="F407" s="174"/>
      <c r="G407" s="144"/>
      <c r="H407" s="174"/>
      <c r="I407" s="144">
        <v>1</v>
      </c>
      <c r="J407" s="174">
        <v>7870</v>
      </c>
      <c r="K407" s="144">
        <v>0</v>
      </c>
      <c r="L407" s="174">
        <v>0</v>
      </c>
      <c r="M407" s="144">
        <v>0</v>
      </c>
      <c r="N407" s="144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3">
        <v>0</v>
      </c>
      <c r="U407" s="14">
        <f>H407+F407+D407+J407</f>
        <v>11806</v>
      </c>
      <c r="V407" s="8"/>
      <c r="W407" s="8"/>
      <c r="X407" s="8"/>
      <c r="Y407" s="8"/>
      <c r="Z407" s="8"/>
      <c r="AA407" s="8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</row>
    <row r="408" spans="1:75" ht="15.75">
      <c r="A408" s="5" t="s">
        <v>24</v>
      </c>
      <c r="B408" s="5" t="s">
        <v>34</v>
      </c>
      <c r="C408" s="5"/>
      <c r="D408" s="174"/>
      <c r="E408" s="140"/>
      <c r="F408" s="174"/>
      <c r="G408" s="140"/>
      <c r="H408" s="174"/>
      <c r="I408" s="140">
        <v>2</v>
      </c>
      <c r="J408" s="174">
        <v>15740</v>
      </c>
      <c r="K408" s="140">
        <v>0</v>
      </c>
      <c r="L408" s="174">
        <v>0</v>
      </c>
      <c r="M408" s="140">
        <v>0</v>
      </c>
      <c r="N408" s="140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3">
        <v>0</v>
      </c>
      <c r="U408" s="14">
        <f aca="true" t="shared" si="36" ref="U408:U417">H408+F408+D408+J408</f>
        <v>15740</v>
      </c>
      <c r="V408" s="8"/>
      <c r="W408" s="8"/>
      <c r="X408" s="8"/>
      <c r="Y408" s="8"/>
      <c r="Z408" s="8"/>
      <c r="AA408" s="8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</row>
    <row r="409" spans="1:75" ht="15.75">
      <c r="A409" s="5" t="s">
        <v>25</v>
      </c>
      <c r="B409" s="5" t="s">
        <v>36</v>
      </c>
      <c r="C409" s="5">
        <v>1</v>
      </c>
      <c r="D409" s="174">
        <v>3936</v>
      </c>
      <c r="E409" s="5"/>
      <c r="F409" s="174"/>
      <c r="G409" s="140"/>
      <c r="H409" s="174"/>
      <c r="I409" s="140"/>
      <c r="J409" s="174"/>
      <c r="K409" s="140">
        <v>0</v>
      </c>
      <c r="L409" s="174">
        <v>0</v>
      </c>
      <c r="M409" s="140">
        <v>0</v>
      </c>
      <c r="N409" s="140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3">
        <v>0</v>
      </c>
      <c r="U409" s="14">
        <f t="shared" si="36"/>
        <v>3936</v>
      </c>
      <c r="V409" s="8"/>
      <c r="W409" s="8"/>
      <c r="X409" s="8"/>
      <c r="Y409" s="8"/>
      <c r="Z409" s="8"/>
      <c r="AA409" s="8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</row>
    <row r="410" spans="1:75" ht="15.75">
      <c r="A410" s="5" t="s">
        <v>27</v>
      </c>
      <c r="B410" s="5" t="s">
        <v>38</v>
      </c>
      <c r="C410" s="5"/>
      <c r="D410" s="174"/>
      <c r="E410" s="5"/>
      <c r="F410" s="174"/>
      <c r="G410" s="140">
        <v>1</v>
      </c>
      <c r="H410" s="174">
        <v>6559</v>
      </c>
      <c r="I410" s="140"/>
      <c r="J410" s="174"/>
      <c r="K410" s="140">
        <v>0</v>
      </c>
      <c r="L410" s="174">
        <v>0</v>
      </c>
      <c r="M410" s="140">
        <v>0</v>
      </c>
      <c r="N410" s="140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3">
        <v>0</v>
      </c>
      <c r="U410" s="14">
        <f t="shared" si="36"/>
        <v>6559</v>
      </c>
      <c r="V410" s="8"/>
      <c r="W410" s="8"/>
      <c r="X410" s="8"/>
      <c r="Y410" s="8"/>
      <c r="Z410" s="8"/>
      <c r="AA410" s="8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</row>
    <row r="411" spans="1:75" ht="15.75">
      <c r="A411" s="5" t="s">
        <v>29</v>
      </c>
      <c r="B411" s="5" t="s">
        <v>146</v>
      </c>
      <c r="C411" s="5"/>
      <c r="D411" s="174"/>
      <c r="E411" s="5"/>
      <c r="F411" s="174"/>
      <c r="G411" s="140"/>
      <c r="H411" s="174"/>
      <c r="I411" s="140">
        <v>1</v>
      </c>
      <c r="J411" s="174">
        <v>7870</v>
      </c>
      <c r="K411" s="140">
        <v>0</v>
      </c>
      <c r="L411" s="174">
        <v>0</v>
      </c>
      <c r="M411" s="140">
        <v>0</v>
      </c>
      <c r="N411" s="140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3">
        <v>0</v>
      </c>
      <c r="U411" s="14">
        <f t="shared" si="36"/>
        <v>7870</v>
      </c>
      <c r="V411" s="8"/>
      <c r="W411" s="8"/>
      <c r="X411" s="8"/>
      <c r="Y411" s="8"/>
      <c r="Z411" s="8"/>
      <c r="AA411" s="8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</row>
    <row r="412" spans="1:75" ht="15.75">
      <c r="A412" s="5" t="s">
        <v>31</v>
      </c>
      <c r="B412" s="5" t="s">
        <v>46</v>
      </c>
      <c r="C412" s="5"/>
      <c r="D412" s="174"/>
      <c r="E412" s="5">
        <v>1</v>
      </c>
      <c r="F412" s="174">
        <v>5247</v>
      </c>
      <c r="G412" s="140"/>
      <c r="H412" s="174"/>
      <c r="I412" s="140"/>
      <c r="J412" s="174"/>
      <c r="K412" s="140">
        <v>0</v>
      </c>
      <c r="L412" s="174">
        <v>0</v>
      </c>
      <c r="M412" s="140">
        <v>0</v>
      </c>
      <c r="N412" s="140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3">
        <v>0</v>
      </c>
      <c r="U412" s="14">
        <f t="shared" si="36"/>
        <v>5247</v>
      </c>
      <c r="V412" s="8"/>
      <c r="W412" s="8"/>
      <c r="X412" s="8"/>
      <c r="Y412" s="8"/>
      <c r="Z412" s="8"/>
      <c r="AA412" s="8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</row>
    <row r="413" spans="1:75" ht="15.75">
      <c r="A413" s="5" t="s">
        <v>33</v>
      </c>
      <c r="B413" s="5" t="s">
        <v>147</v>
      </c>
      <c r="C413" s="5"/>
      <c r="D413" s="174"/>
      <c r="E413" s="140"/>
      <c r="F413" s="174"/>
      <c r="G413" s="140">
        <v>1</v>
      </c>
      <c r="H413" s="174">
        <v>6559</v>
      </c>
      <c r="I413" s="140"/>
      <c r="J413" s="174"/>
      <c r="K413" s="140">
        <v>0</v>
      </c>
      <c r="L413" s="174">
        <v>0</v>
      </c>
      <c r="M413" s="140">
        <v>0</v>
      </c>
      <c r="N413" s="140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3">
        <v>0</v>
      </c>
      <c r="U413" s="14">
        <f t="shared" si="36"/>
        <v>6559</v>
      </c>
      <c r="V413" s="8"/>
      <c r="W413" s="8"/>
      <c r="X413" s="8"/>
      <c r="Y413" s="8"/>
      <c r="Z413" s="8"/>
      <c r="AA413" s="8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</row>
    <row r="414" spans="1:75" ht="15.75">
      <c r="A414" s="5" t="s">
        <v>35</v>
      </c>
      <c r="B414" s="5" t="s">
        <v>51</v>
      </c>
      <c r="C414" s="5"/>
      <c r="D414" s="174"/>
      <c r="E414" s="140"/>
      <c r="F414" s="174"/>
      <c r="G414" s="140"/>
      <c r="H414" s="174"/>
      <c r="I414" s="140">
        <v>1</v>
      </c>
      <c r="J414" s="174">
        <v>7870</v>
      </c>
      <c r="K414" s="140">
        <v>0</v>
      </c>
      <c r="L414" s="174">
        <v>0</v>
      </c>
      <c r="M414" s="140">
        <v>0</v>
      </c>
      <c r="N414" s="140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3">
        <v>0</v>
      </c>
      <c r="U414" s="14">
        <f t="shared" si="36"/>
        <v>7870</v>
      </c>
      <c r="V414" s="8"/>
      <c r="W414" s="8"/>
      <c r="X414" s="8"/>
      <c r="Y414" s="8"/>
      <c r="Z414" s="8"/>
      <c r="AA414" s="8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</row>
    <row r="415" spans="1:75" ht="15.75">
      <c r="A415" s="5" t="s">
        <v>159</v>
      </c>
      <c r="B415" s="5" t="s">
        <v>228</v>
      </c>
      <c r="C415" s="5"/>
      <c r="D415" s="174"/>
      <c r="E415" s="140"/>
      <c r="F415" s="174"/>
      <c r="G415" s="140"/>
      <c r="H415" s="174"/>
      <c r="I415" s="140"/>
      <c r="J415" s="174"/>
      <c r="K415" s="140">
        <v>0</v>
      </c>
      <c r="L415" s="174">
        <v>0</v>
      </c>
      <c r="M415" s="140">
        <v>0</v>
      </c>
      <c r="N415" s="140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3">
        <v>0</v>
      </c>
      <c r="U415" s="14">
        <f t="shared" si="36"/>
        <v>0</v>
      </c>
      <c r="V415" s="8"/>
      <c r="W415" s="8"/>
      <c r="X415" s="8"/>
      <c r="Y415" s="8"/>
      <c r="Z415" s="8"/>
      <c r="AA415" s="8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</row>
    <row r="416" spans="1:75" ht="15.75">
      <c r="A416" s="5"/>
      <c r="B416" s="5" t="s">
        <v>237</v>
      </c>
      <c r="C416" s="5"/>
      <c r="D416" s="174"/>
      <c r="E416" s="140"/>
      <c r="F416" s="174"/>
      <c r="G416" s="140"/>
      <c r="H416" s="174"/>
      <c r="I416" s="140"/>
      <c r="J416" s="174"/>
      <c r="K416" s="140">
        <v>0</v>
      </c>
      <c r="L416" s="174">
        <v>0</v>
      </c>
      <c r="M416" s="140">
        <v>0</v>
      </c>
      <c r="N416" s="140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0</v>
      </c>
      <c r="T416" s="33">
        <v>0</v>
      </c>
      <c r="U416" s="14">
        <f t="shared" si="36"/>
        <v>0</v>
      </c>
      <c r="V416" s="8"/>
      <c r="W416" s="8"/>
      <c r="X416" s="8"/>
      <c r="Y416" s="8"/>
      <c r="Z416" s="8"/>
      <c r="AA416" s="8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</row>
    <row r="417" spans="1:75" ht="16.5" thickBot="1">
      <c r="A417" s="5"/>
      <c r="B417" s="5" t="s">
        <v>240</v>
      </c>
      <c r="C417" s="175">
        <v>1</v>
      </c>
      <c r="D417" s="174">
        <v>3936</v>
      </c>
      <c r="E417" s="140"/>
      <c r="F417" s="174"/>
      <c r="G417" s="140"/>
      <c r="H417" s="174"/>
      <c r="I417" s="140"/>
      <c r="J417" s="174"/>
      <c r="K417" s="140">
        <v>0</v>
      </c>
      <c r="L417" s="174">
        <v>0</v>
      </c>
      <c r="M417" s="140">
        <v>0</v>
      </c>
      <c r="N417" s="140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0</v>
      </c>
      <c r="T417" s="33">
        <v>0</v>
      </c>
      <c r="U417" s="14">
        <f t="shared" si="36"/>
        <v>3936</v>
      </c>
      <c r="V417" s="8"/>
      <c r="W417" s="8"/>
      <c r="X417" s="8"/>
      <c r="Y417" s="8"/>
      <c r="Z417" s="8"/>
      <c r="AA417" s="8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</row>
    <row r="418" spans="1:75" s="2" customFormat="1" ht="16.5" thickBot="1">
      <c r="A418" s="13"/>
      <c r="B418" s="12" t="s">
        <v>59</v>
      </c>
      <c r="C418" s="18">
        <f aca="true" t="shared" si="37" ref="C418:U418">SUM(C407:C417)</f>
        <v>3</v>
      </c>
      <c r="D418" s="18">
        <f t="shared" si="37"/>
        <v>11808</v>
      </c>
      <c r="E418" s="18">
        <f t="shared" si="37"/>
        <v>1</v>
      </c>
      <c r="F418" s="18">
        <f t="shared" si="37"/>
        <v>5247</v>
      </c>
      <c r="G418" s="18">
        <f t="shared" si="37"/>
        <v>2</v>
      </c>
      <c r="H418" s="18">
        <f t="shared" si="37"/>
        <v>13118</v>
      </c>
      <c r="I418" s="18">
        <f t="shared" si="37"/>
        <v>5</v>
      </c>
      <c r="J418" s="18">
        <f t="shared" si="37"/>
        <v>39350</v>
      </c>
      <c r="K418" s="18">
        <f t="shared" si="37"/>
        <v>0</v>
      </c>
      <c r="L418" s="18">
        <f t="shared" si="37"/>
        <v>0</v>
      </c>
      <c r="M418" s="18">
        <f t="shared" si="37"/>
        <v>0</v>
      </c>
      <c r="N418" s="18">
        <f t="shared" si="37"/>
        <v>0</v>
      </c>
      <c r="O418" s="18">
        <f t="shared" si="37"/>
        <v>0</v>
      </c>
      <c r="P418" s="18">
        <f t="shared" si="37"/>
        <v>0</v>
      </c>
      <c r="Q418" s="18">
        <f t="shared" si="37"/>
        <v>0</v>
      </c>
      <c r="R418" s="18">
        <f t="shared" si="37"/>
        <v>0</v>
      </c>
      <c r="S418" s="18">
        <f t="shared" si="37"/>
        <v>0</v>
      </c>
      <c r="T418" s="18">
        <f t="shared" si="37"/>
        <v>0</v>
      </c>
      <c r="U418" s="18">
        <f t="shared" si="37"/>
        <v>69523</v>
      </c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</row>
    <row r="419" spans="1:75" ht="15.75">
      <c r="A419" s="59"/>
      <c r="B419" s="59"/>
      <c r="C419" s="59"/>
      <c r="D419" s="57"/>
      <c r="E419" s="57"/>
      <c r="F419" s="57"/>
      <c r="G419" s="57"/>
      <c r="H419" s="57"/>
      <c r="I419" s="59"/>
      <c r="J419" s="57"/>
      <c r="K419" s="57"/>
      <c r="L419" s="57"/>
      <c r="M419" s="57"/>
      <c r="N419" s="57"/>
      <c r="O419" s="25"/>
      <c r="P419" s="25"/>
      <c r="Q419" s="25"/>
      <c r="R419" s="25"/>
      <c r="S419" s="25"/>
      <c r="T419" s="59"/>
      <c r="U419" s="24"/>
      <c r="V419" s="8"/>
      <c r="W419" s="8"/>
      <c r="X419" s="8"/>
      <c r="Y419" s="8"/>
      <c r="Z419" s="8"/>
      <c r="AA419" s="8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</row>
    <row r="420" spans="1:75" ht="15.75">
      <c r="A420" s="59"/>
      <c r="B420" s="59"/>
      <c r="C420" s="59"/>
      <c r="D420" s="57"/>
      <c r="E420" s="57"/>
      <c r="F420" s="57"/>
      <c r="G420" s="57"/>
      <c r="H420" s="57"/>
      <c r="I420" s="59"/>
      <c r="J420" s="57"/>
      <c r="K420" s="57"/>
      <c r="L420" s="57"/>
      <c r="M420" s="57"/>
      <c r="N420" s="57"/>
      <c r="O420" s="25"/>
      <c r="P420" s="25"/>
      <c r="Q420" s="25"/>
      <c r="R420" s="25"/>
      <c r="S420" s="25"/>
      <c r="T420" s="59"/>
      <c r="U420" s="24"/>
      <c r="V420" s="8"/>
      <c r="W420" s="8"/>
      <c r="X420" s="8"/>
      <c r="Y420" s="8"/>
      <c r="Z420" s="8"/>
      <c r="AA420" s="8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</row>
    <row r="421" spans="1:75" ht="16.5" thickBot="1">
      <c r="A421" s="59"/>
      <c r="B421" s="59"/>
      <c r="C421" s="59"/>
      <c r="D421" s="57"/>
      <c r="E421" s="57"/>
      <c r="F421" s="57"/>
      <c r="G421" s="57"/>
      <c r="H421" s="57"/>
      <c r="I421" s="59"/>
      <c r="J421" s="57"/>
      <c r="K421" s="57"/>
      <c r="L421" s="57"/>
      <c r="M421" s="57"/>
      <c r="N421" s="57"/>
      <c r="O421" s="25"/>
      <c r="P421" s="25"/>
      <c r="Q421" s="25"/>
      <c r="R421" s="25"/>
      <c r="S421" s="25"/>
      <c r="T421" s="59"/>
      <c r="U421" s="24"/>
      <c r="V421" s="8"/>
      <c r="W421" s="8"/>
      <c r="X421" s="8"/>
      <c r="Y421" s="8"/>
      <c r="Z421" s="8"/>
      <c r="AA421" s="8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</row>
    <row r="422" spans="1:75" ht="32.25" customHeight="1" thickBot="1">
      <c r="A422" s="8"/>
      <c r="B422" s="200" t="s">
        <v>217</v>
      </c>
      <c r="C422" s="201"/>
      <c r="D422" s="95">
        <v>7560</v>
      </c>
      <c r="E422" s="52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59"/>
      <c r="U422" s="24"/>
      <c r="V422" s="8"/>
      <c r="W422" s="8"/>
      <c r="X422" s="8"/>
      <c r="Y422" s="8"/>
      <c r="Z422" s="8"/>
      <c r="AA422" s="8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</row>
    <row r="423" spans="1:75" ht="16.5" thickBot="1">
      <c r="A423" s="8"/>
      <c r="B423" s="50"/>
      <c r="C423" s="50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59"/>
      <c r="U423" s="24"/>
      <c r="V423" s="8"/>
      <c r="W423" s="8"/>
      <c r="X423" s="8"/>
      <c r="Y423" s="8"/>
      <c r="Z423" s="8"/>
      <c r="AA423" s="8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</row>
    <row r="424" spans="1:75" ht="16.5" thickBot="1">
      <c r="A424" s="34" t="s">
        <v>1</v>
      </c>
      <c r="B424" s="35" t="s">
        <v>4</v>
      </c>
      <c r="C424" s="190" t="s">
        <v>105</v>
      </c>
      <c r="D424" s="191"/>
      <c r="E424" s="191"/>
      <c r="F424" s="191"/>
      <c r="G424" s="191"/>
      <c r="H424" s="191"/>
      <c r="I424" s="191"/>
      <c r="J424" s="191"/>
      <c r="K424" s="191"/>
      <c r="L424" s="191"/>
      <c r="M424" s="191"/>
      <c r="N424" s="192"/>
      <c r="O424" s="27"/>
      <c r="P424" s="21"/>
      <c r="Q424" s="21"/>
      <c r="R424" s="21"/>
      <c r="S424" s="74"/>
      <c r="T424" s="74"/>
      <c r="U424" s="49" t="s">
        <v>7</v>
      </c>
      <c r="V424" s="8"/>
      <c r="W424" s="8"/>
      <c r="X424" s="8"/>
      <c r="Y424" s="8"/>
      <c r="Z424" s="8"/>
      <c r="AA424" s="8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</row>
    <row r="425" spans="1:75" ht="15.75">
      <c r="A425" s="33" t="s">
        <v>2</v>
      </c>
      <c r="B425" s="4"/>
      <c r="C425" s="77" t="s">
        <v>5</v>
      </c>
      <c r="D425" s="37" t="s">
        <v>152</v>
      </c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8"/>
      <c r="P425" s="22"/>
      <c r="Q425" s="22"/>
      <c r="R425" s="22"/>
      <c r="S425" s="75"/>
      <c r="T425" s="75"/>
      <c r="U425" s="17" t="s">
        <v>61</v>
      </c>
      <c r="V425" s="8"/>
      <c r="W425" s="8"/>
      <c r="X425" s="8"/>
      <c r="Y425" s="8"/>
      <c r="Z425" s="8"/>
      <c r="AA425" s="8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</row>
    <row r="426" spans="1:75" ht="15.75">
      <c r="A426" s="33" t="s">
        <v>3</v>
      </c>
      <c r="B426" s="4"/>
      <c r="C426" s="37" t="s">
        <v>132</v>
      </c>
      <c r="D426" s="37" t="s">
        <v>153</v>
      </c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2"/>
      <c r="Q426" s="22"/>
      <c r="R426" s="22"/>
      <c r="S426" s="75"/>
      <c r="T426" s="75"/>
      <c r="U426" s="17" t="s">
        <v>63</v>
      </c>
      <c r="V426" s="8"/>
      <c r="W426" s="8"/>
      <c r="X426" s="8"/>
      <c r="Y426" s="8"/>
      <c r="Z426" s="8"/>
      <c r="AA426" s="8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</row>
    <row r="427" spans="1:75" ht="15.75">
      <c r="A427" s="33"/>
      <c r="B427" s="4"/>
      <c r="C427" s="37" t="s">
        <v>135</v>
      </c>
      <c r="D427" s="17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2"/>
      <c r="Q427" s="22"/>
      <c r="R427" s="22"/>
      <c r="S427" s="75"/>
      <c r="T427" s="75"/>
      <c r="U427" s="17" t="s">
        <v>62</v>
      </c>
      <c r="V427" s="8"/>
      <c r="W427" s="8"/>
      <c r="X427" s="8"/>
      <c r="Y427" s="8"/>
      <c r="Z427" s="8"/>
      <c r="AA427" s="8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</row>
    <row r="428" spans="1:75" ht="16.5" thickBot="1">
      <c r="A428" s="33"/>
      <c r="B428" s="4"/>
      <c r="C428" s="37"/>
      <c r="D428" s="6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3"/>
      <c r="Q428" s="23"/>
      <c r="R428" s="23"/>
      <c r="S428" s="76"/>
      <c r="T428" s="76"/>
      <c r="U428" s="38"/>
      <c r="V428" s="8"/>
      <c r="W428" s="8"/>
      <c r="X428" s="8"/>
      <c r="Y428" s="8"/>
      <c r="Z428" s="8"/>
      <c r="AA428" s="8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</row>
    <row r="429" spans="1:75" ht="15.75" thickBot="1">
      <c r="A429" s="9">
        <v>1</v>
      </c>
      <c r="B429" s="10">
        <v>2</v>
      </c>
      <c r="C429" s="10">
        <v>3</v>
      </c>
      <c r="D429" s="122">
        <v>4</v>
      </c>
      <c r="E429" s="10">
        <v>5</v>
      </c>
      <c r="F429" s="10">
        <v>6</v>
      </c>
      <c r="G429" s="10">
        <v>7</v>
      </c>
      <c r="H429" s="10">
        <v>8</v>
      </c>
      <c r="I429" s="10">
        <v>9</v>
      </c>
      <c r="J429" s="10">
        <v>10</v>
      </c>
      <c r="K429" s="10">
        <v>11</v>
      </c>
      <c r="L429" s="10">
        <v>12</v>
      </c>
      <c r="M429" s="10">
        <v>13</v>
      </c>
      <c r="N429" s="10">
        <v>14</v>
      </c>
      <c r="O429" s="10">
        <v>15</v>
      </c>
      <c r="P429" s="10">
        <v>16</v>
      </c>
      <c r="Q429" s="71">
        <v>17</v>
      </c>
      <c r="R429" s="10">
        <v>18</v>
      </c>
      <c r="S429" s="71">
        <v>19</v>
      </c>
      <c r="T429" s="71">
        <v>20</v>
      </c>
      <c r="U429" s="9">
        <v>21</v>
      </c>
      <c r="V429" s="8"/>
      <c r="W429" s="8"/>
      <c r="X429" s="8"/>
      <c r="Y429" s="8"/>
      <c r="Z429" s="8"/>
      <c r="AA429" s="8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</row>
    <row r="430" spans="1:75" ht="15.75">
      <c r="A430" s="77" t="s">
        <v>23</v>
      </c>
      <c r="B430" s="33" t="s">
        <v>32</v>
      </c>
      <c r="C430" s="163">
        <v>2</v>
      </c>
      <c r="D430" s="45">
        <f>C430*2520</f>
        <v>5040</v>
      </c>
      <c r="E430" s="36">
        <v>0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20">
        <f>D430</f>
        <v>5040</v>
      </c>
      <c r="V430" s="8"/>
      <c r="W430" s="8"/>
      <c r="X430" s="8"/>
      <c r="Y430" s="8"/>
      <c r="Z430" s="8"/>
      <c r="AA430" s="8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</row>
    <row r="431" spans="1:75" ht="15.75">
      <c r="A431" s="56" t="s">
        <v>72</v>
      </c>
      <c r="B431" s="5" t="s">
        <v>228</v>
      </c>
      <c r="C431" s="123">
        <v>0</v>
      </c>
      <c r="D431" s="41">
        <f>C431*2520</f>
        <v>0</v>
      </c>
      <c r="E431" s="36">
        <v>0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58">
        <f>D431</f>
        <v>0</v>
      </c>
      <c r="V431" s="8"/>
      <c r="W431" s="8"/>
      <c r="X431" s="8"/>
      <c r="Y431" s="8"/>
      <c r="Z431" s="8"/>
      <c r="AA431" s="8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</row>
    <row r="432" spans="1:75" ht="15.75">
      <c r="A432" s="5"/>
      <c r="B432" s="5" t="s">
        <v>237</v>
      </c>
      <c r="C432" s="123">
        <v>0</v>
      </c>
      <c r="D432" s="41">
        <f>C432*2520</f>
        <v>0</v>
      </c>
      <c r="E432" s="36">
        <v>0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58">
        <f>D432</f>
        <v>0</v>
      </c>
      <c r="V432" s="8"/>
      <c r="W432" s="8"/>
      <c r="X432" s="8"/>
      <c r="Y432" s="8"/>
      <c r="Z432" s="8"/>
      <c r="AA432" s="8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</row>
    <row r="433" spans="1:75" ht="16.5" thickBot="1">
      <c r="A433" s="5"/>
      <c r="B433" s="5" t="s">
        <v>238</v>
      </c>
      <c r="C433" s="123">
        <v>1</v>
      </c>
      <c r="D433" s="101">
        <f>C433*2520</f>
        <v>2520</v>
      </c>
      <c r="E433" s="36">
        <v>0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58">
        <f>D433</f>
        <v>2520</v>
      </c>
      <c r="V433" s="8"/>
      <c r="W433" s="8"/>
      <c r="X433" s="8"/>
      <c r="Y433" s="8"/>
      <c r="Z433" s="8"/>
      <c r="AA433" s="8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</row>
    <row r="434" spans="1:75" ht="16.5" thickBot="1">
      <c r="A434" s="48"/>
      <c r="B434" s="12" t="s">
        <v>59</v>
      </c>
      <c r="C434" s="18">
        <f aca="true" t="shared" si="38" ref="C434:O434">SUM(C430:C433)</f>
        <v>3</v>
      </c>
      <c r="D434" s="13">
        <f t="shared" si="38"/>
        <v>7560</v>
      </c>
      <c r="E434" s="18">
        <f t="shared" si="38"/>
        <v>0</v>
      </c>
      <c r="F434" s="18">
        <f t="shared" si="38"/>
        <v>0</v>
      </c>
      <c r="G434" s="18">
        <f t="shared" si="38"/>
        <v>0</v>
      </c>
      <c r="H434" s="18">
        <f t="shared" si="38"/>
        <v>0</v>
      </c>
      <c r="I434" s="18">
        <f t="shared" si="38"/>
        <v>0</v>
      </c>
      <c r="J434" s="18">
        <f t="shared" si="38"/>
        <v>0</v>
      </c>
      <c r="K434" s="18">
        <f t="shared" si="38"/>
        <v>0</v>
      </c>
      <c r="L434" s="18">
        <f t="shared" si="38"/>
        <v>0</v>
      </c>
      <c r="M434" s="18">
        <f t="shared" si="38"/>
        <v>0</v>
      </c>
      <c r="N434" s="18">
        <f t="shared" si="38"/>
        <v>0</v>
      </c>
      <c r="O434" s="18">
        <f t="shared" si="38"/>
        <v>0</v>
      </c>
      <c r="P434" s="12">
        <v>0</v>
      </c>
      <c r="Q434" s="12">
        <v>0</v>
      </c>
      <c r="R434" s="19">
        <v>0</v>
      </c>
      <c r="S434" s="19">
        <v>0</v>
      </c>
      <c r="T434" s="79">
        <v>0</v>
      </c>
      <c r="U434" s="18">
        <f>SUM(U430:U433)</f>
        <v>7560</v>
      </c>
      <c r="V434" s="8"/>
      <c r="W434" s="8"/>
      <c r="X434" s="8"/>
      <c r="Y434" s="8"/>
      <c r="Z434" s="8"/>
      <c r="AA434" s="8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</row>
    <row r="435" spans="1:75" ht="15.75">
      <c r="A435" s="59"/>
      <c r="B435" s="59"/>
      <c r="C435" s="59"/>
      <c r="D435" s="57"/>
      <c r="E435" s="57"/>
      <c r="F435" s="57"/>
      <c r="G435" s="57"/>
      <c r="H435" s="57"/>
      <c r="I435" s="59"/>
      <c r="J435" s="57"/>
      <c r="K435" s="57"/>
      <c r="L435" s="57"/>
      <c r="M435" s="57"/>
      <c r="N435" s="57"/>
      <c r="O435" s="25"/>
      <c r="P435" s="25"/>
      <c r="Q435" s="25"/>
      <c r="R435" s="25"/>
      <c r="S435" s="25"/>
      <c r="T435" s="59"/>
      <c r="U435" s="24"/>
      <c r="V435" s="8"/>
      <c r="W435" s="8"/>
      <c r="X435" s="8"/>
      <c r="Y435" s="8"/>
      <c r="Z435" s="8"/>
      <c r="AA435" s="8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</row>
    <row r="436" spans="1:75" ht="15.75">
      <c r="A436" s="59"/>
      <c r="B436" s="59"/>
      <c r="C436" s="59"/>
      <c r="D436" s="57"/>
      <c r="E436" s="57"/>
      <c r="F436" s="57"/>
      <c r="G436" s="57"/>
      <c r="H436" s="57"/>
      <c r="I436" s="59"/>
      <c r="J436" s="57"/>
      <c r="K436" s="57"/>
      <c r="L436" s="57"/>
      <c r="M436" s="57"/>
      <c r="N436" s="57"/>
      <c r="O436" s="25"/>
      <c r="P436" s="25"/>
      <c r="Q436" s="25"/>
      <c r="R436" s="25"/>
      <c r="S436" s="25"/>
      <c r="T436" s="59"/>
      <c r="U436" s="24"/>
      <c r="V436" s="8"/>
      <c r="W436" s="8"/>
      <c r="X436" s="8"/>
      <c r="Y436" s="8"/>
      <c r="Z436" s="8"/>
      <c r="AA436" s="8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</row>
    <row r="437" spans="1:75" ht="15.75" customHeight="1">
      <c r="A437" s="59"/>
      <c r="B437" s="59"/>
      <c r="C437" s="59"/>
      <c r="D437" s="57"/>
      <c r="E437" s="57"/>
      <c r="F437" s="57"/>
      <c r="G437" s="57"/>
      <c r="H437" s="57"/>
      <c r="I437" s="59"/>
      <c r="J437" s="57"/>
      <c r="K437" s="57"/>
      <c r="L437" s="57"/>
      <c r="M437" s="57"/>
      <c r="N437" s="57"/>
      <c r="O437" s="25"/>
      <c r="P437" s="25"/>
      <c r="Q437" s="25"/>
      <c r="R437" s="25"/>
      <c r="S437" s="25"/>
      <c r="T437" s="59"/>
      <c r="U437" s="24"/>
      <c r="V437" s="8"/>
      <c r="W437" s="8"/>
      <c r="X437" s="8"/>
      <c r="Y437" s="8"/>
      <c r="Z437" s="8"/>
      <c r="AA437" s="8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</row>
    <row r="438" spans="1:75" ht="15.75">
      <c r="A438" s="59"/>
      <c r="B438" s="26" t="s">
        <v>140</v>
      </c>
      <c r="C438" s="59"/>
      <c r="D438" s="57"/>
      <c r="E438" s="57"/>
      <c r="F438" s="57"/>
      <c r="G438" s="57"/>
      <c r="H438" s="57"/>
      <c r="I438" s="59"/>
      <c r="J438" s="57"/>
      <c r="K438" s="57"/>
      <c r="L438" s="57"/>
      <c r="M438" s="57"/>
      <c r="N438" s="57"/>
      <c r="O438" s="25"/>
      <c r="P438" s="25"/>
      <c r="Q438" s="25"/>
      <c r="R438" s="25"/>
      <c r="S438" s="25"/>
      <c r="T438" s="59"/>
      <c r="U438" s="24"/>
      <c r="V438" s="8"/>
      <c r="W438" s="8"/>
      <c r="X438" s="8"/>
      <c r="Y438" s="8"/>
      <c r="Z438" s="8"/>
      <c r="AA438" s="8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</row>
    <row r="439" spans="1:75" ht="15.75">
      <c r="A439" s="59"/>
      <c r="B439" s="59"/>
      <c r="C439" s="59"/>
      <c r="D439" s="57"/>
      <c r="E439" s="57"/>
      <c r="F439" s="57"/>
      <c r="G439" s="57"/>
      <c r="H439" s="57"/>
      <c r="I439" s="59"/>
      <c r="J439" s="57"/>
      <c r="K439" s="57"/>
      <c r="L439" s="57"/>
      <c r="M439" s="57"/>
      <c r="N439" s="57"/>
      <c r="O439" s="25"/>
      <c r="P439" s="25"/>
      <c r="Q439" s="25"/>
      <c r="R439" s="25"/>
      <c r="S439" s="25"/>
      <c r="T439" s="59"/>
      <c r="U439" s="24"/>
      <c r="V439" s="8"/>
      <c r="W439" s="8"/>
      <c r="X439" s="8"/>
      <c r="Y439" s="8"/>
      <c r="Z439" s="8"/>
      <c r="AA439" s="8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</row>
    <row r="440" spans="1:75" ht="15.75">
      <c r="A440" s="8"/>
      <c r="B440" s="50"/>
      <c r="C440" s="50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59"/>
      <c r="U440" s="24"/>
      <c r="V440" s="8"/>
      <c r="W440" s="8"/>
      <c r="X440" s="8"/>
      <c r="Y440" s="8"/>
      <c r="Z440" s="8"/>
      <c r="AA440" s="8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</row>
    <row r="441" spans="1:75" ht="15.75">
      <c r="A441" s="170"/>
      <c r="B441" s="209" t="s">
        <v>158</v>
      </c>
      <c r="C441" s="209"/>
      <c r="D441" s="157"/>
      <c r="E441" s="157"/>
      <c r="F441" s="157"/>
      <c r="G441" s="157"/>
      <c r="H441" s="157"/>
      <c r="I441" s="157"/>
      <c r="J441" s="157"/>
      <c r="K441" s="157"/>
      <c r="L441" s="157"/>
      <c r="M441" s="157"/>
      <c r="N441" s="157"/>
      <c r="O441" s="24"/>
      <c r="P441" s="59"/>
      <c r="Q441" s="24"/>
      <c r="R441" s="25"/>
      <c r="S441" s="25"/>
      <c r="T441" s="59"/>
      <c r="U441" s="59"/>
      <c r="V441" s="8"/>
      <c r="W441" s="8"/>
      <c r="X441" s="8"/>
      <c r="Y441" s="8"/>
      <c r="Z441" s="8"/>
      <c r="AA441" s="8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</row>
    <row r="442" spans="1:75" ht="16.5" thickBot="1">
      <c r="A442" s="8"/>
      <c r="B442" s="193" t="s">
        <v>103</v>
      </c>
      <c r="C442" s="19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59"/>
      <c r="Q442" s="24"/>
      <c r="R442" s="25"/>
      <c r="S442" s="25"/>
      <c r="T442" s="59"/>
      <c r="U442" s="59"/>
      <c r="V442" s="8"/>
      <c r="W442" s="8"/>
      <c r="X442" s="8"/>
      <c r="Y442" s="8"/>
      <c r="Z442" s="8"/>
      <c r="AA442" s="8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</row>
    <row r="443" spans="1:75" ht="16.5" thickBot="1">
      <c r="A443" s="8"/>
      <c r="B443" s="193" t="s">
        <v>104</v>
      </c>
      <c r="C443" s="193"/>
      <c r="D443" s="127">
        <v>37238</v>
      </c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59"/>
      <c r="Q443" s="8"/>
      <c r="R443" s="8"/>
      <c r="S443" s="8"/>
      <c r="T443" s="25"/>
      <c r="U443" s="24"/>
      <c r="V443" s="8"/>
      <c r="W443" s="8"/>
      <c r="X443" s="8"/>
      <c r="Y443" s="8"/>
      <c r="Z443" s="8"/>
      <c r="AA443" s="8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</row>
    <row r="444" spans="1:75" ht="16.5" thickBot="1">
      <c r="A444" s="8"/>
      <c r="B444" s="50"/>
      <c r="C444" s="176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24"/>
      <c r="P444" s="59"/>
      <c r="Q444" s="8"/>
      <c r="R444" s="8"/>
      <c r="S444" s="8"/>
      <c r="T444" s="25"/>
      <c r="U444" s="24"/>
      <c r="V444" s="8"/>
      <c r="W444" s="8"/>
      <c r="X444" s="8"/>
      <c r="Y444" s="8"/>
      <c r="Z444" s="8"/>
      <c r="AA444" s="8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</row>
    <row r="445" spans="1:75" ht="16.5" thickBot="1">
      <c r="A445" s="137" t="s">
        <v>1</v>
      </c>
      <c r="B445" s="122" t="s">
        <v>4</v>
      </c>
      <c r="C445" s="194" t="s">
        <v>105</v>
      </c>
      <c r="D445" s="195"/>
      <c r="E445" s="195"/>
      <c r="F445" s="195"/>
      <c r="G445" s="195"/>
      <c r="H445" s="195"/>
      <c r="I445" s="195"/>
      <c r="J445" s="195"/>
      <c r="K445" s="195"/>
      <c r="L445" s="195"/>
      <c r="M445" s="195"/>
      <c r="N445" s="196"/>
      <c r="O445" s="27"/>
      <c r="P445" s="21"/>
      <c r="Q445" s="21"/>
      <c r="R445" s="21"/>
      <c r="S445" s="74"/>
      <c r="T445" s="74"/>
      <c r="U445" s="49" t="s">
        <v>7</v>
      </c>
      <c r="V445" s="8"/>
      <c r="W445" s="8"/>
      <c r="X445" s="8"/>
      <c r="Y445" s="8"/>
      <c r="Z445" s="8"/>
      <c r="AA445" s="8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</row>
    <row r="446" spans="1:75" ht="15.75">
      <c r="A446" s="5" t="s">
        <v>2</v>
      </c>
      <c r="B446" s="4"/>
      <c r="C446" s="100" t="s">
        <v>5</v>
      </c>
      <c r="D446" s="128" t="s">
        <v>162</v>
      </c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8"/>
      <c r="P446" s="22"/>
      <c r="Q446" s="22"/>
      <c r="R446" s="22"/>
      <c r="S446" s="75"/>
      <c r="T446" s="75"/>
      <c r="U446" s="17" t="s">
        <v>61</v>
      </c>
      <c r="V446" s="8"/>
      <c r="W446" s="8"/>
      <c r="X446" s="8"/>
      <c r="Y446" s="8"/>
      <c r="Z446" s="8"/>
      <c r="AA446" s="8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</row>
    <row r="447" spans="1:75" ht="15.75">
      <c r="A447" s="5" t="s">
        <v>3</v>
      </c>
      <c r="B447" s="4"/>
      <c r="C447" s="128" t="s">
        <v>132</v>
      </c>
      <c r="D447" s="128" t="s">
        <v>153</v>
      </c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2"/>
      <c r="Q447" s="22"/>
      <c r="R447" s="22"/>
      <c r="S447" s="75"/>
      <c r="T447" s="75"/>
      <c r="U447" s="17" t="s">
        <v>63</v>
      </c>
      <c r="V447" s="8"/>
      <c r="W447" s="8"/>
      <c r="X447" s="8"/>
      <c r="Y447" s="8"/>
      <c r="Z447" s="8"/>
      <c r="AA447" s="8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</row>
    <row r="448" spans="1:75" ht="15.75">
      <c r="A448" s="5"/>
      <c r="B448" s="4"/>
      <c r="C448" s="128" t="s">
        <v>135</v>
      </c>
      <c r="D448" s="17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2"/>
      <c r="Q448" s="22"/>
      <c r="R448" s="22"/>
      <c r="S448" s="75"/>
      <c r="T448" s="75"/>
      <c r="U448" s="17" t="s">
        <v>62</v>
      </c>
      <c r="V448" s="8"/>
      <c r="W448" s="8"/>
      <c r="X448" s="8"/>
      <c r="Y448" s="8"/>
      <c r="Z448" s="8"/>
      <c r="AA448" s="8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</row>
    <row r="449" spans="1:75" ht="16.5" thickBot="1">
      <c r="A449" s="5"/>
      <c r="B449" s="4"/>
      <c r="C449" s="128"/>
      <c r="D449" s="6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3"/>
      <c r="Q449" s="23"/>
      <c r="R449" s="23"/>
      <c r="S449" s="76"/>
      <c r="T449" s="76"/>
      <c r="U449" s="38"/>
      <c r="V449" s="8"/>
      <c r="W449" s="8"/>
      <c r="X449" s="8"/>
      <c r="Y449" s="8"/>
      <c r="Z449" s="8"/>
      <c r="AA449" s="8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</row>
    <row r="450" spans="1:75" ht="15.75" thickBot="1">
      <c r="A450" s="9">
        <v>1</v>
      </c>
      <c r="B450" s="10">
        <v>2</v>
      </c>
      <c r="C450" s="10">
        <v>3</v>
      </c>
      <c r="D450" s="10">
        <v>4</v>
      </c>
      <c r="E450" s="10">
        <v>5</v>
      </c>
      <c r="F450" s="10">
        <v>6</v>
      </c>
      <c r="G450" s="10">
        <v>7</v>
      </c>
      <c r="H450" s="10">
        <v>8</v>
      </c>
      <c r="I450" s="10">
        <v>9</v>
      </c>
      <c r="J450" s="10">
        <v>10</v>
      </c>
      <c r="K450" s="10">
        <v>11</v>
      </c>
      <c r="L450" s="10">
        <v>12</v>
      </c>
      <c r="M450" s="10">
        <v>13</v>
      </c>
      <c r="N450" s="10">
        <v>14</v>
      </c>
      <c r="O450" s="10">
        <v>15</v>
      </c>
      <c r="P450" s="10">
        <v>16</v>
      </c>
      <c r="Q450" s="71">
        <v>17</v>
      </c>
      <c r="R450" s="10">
        <v>18</v>
      </c>
      <c r="S450" s="71">
        <v>19</v>
      </c>
      <c r="T450" s="71">
        <v>20</v>
      </c>
      <c r="U450" s="9">
        <v>21</v>
      </c>
      <c r="V450" s="8"/>
      <c r="W450" s="8"/>
      <c r="X450" s="8"/>
      <c r="Y450" s="8"/>
      <c r="Z450" s="8"/>
      <c r="AA450" s="8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</row>
    <row r="451" spans="1:75" ht="15.75">
      <c r="A451" s="100" t="s">
        <v>23</v>
      </c>
      <c r="B451" s="137" t="s">
        <v>97</v>
      </c>
      <c r="C451" s="5">
        <v>6</v>
      </c>
      <c r="D451" s="140">
        <f>C451*866</f>
        <v>5196</v>
      </c>
      <c r="E451" s="5">
        <v>0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33">
        <v>0</v>
      </c>
      <c r="P451" s="46">
        <v>0</v>
      </c>
      <c r="Q451" s="46">
        <v>0</v>
      </c>
      <c r="R451" s="47">
        <v>0</v>
      </c>
      <c r="S451" s="47">
        <v>0</v>
      </c>
      <c r="T451" s="47">
        <v>0</v>
      </c>
      <c r="U451" s="20">
        <f aca="true" t="shared" si="39" ref="U451:U464">D451</f>
        <v>5196</v>
      </c>
      <c r="V451" s="8"/>
      <c r="W451" s="8"/>
      <c r="X451" s="8"/>
      <c r="Y451" s="8"/>
      <c r="Z451" s="8"/>
      <c r="AA451" s="8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</row>
    <row r="452" spans="1:75" ht="15.75">
      <c r="A452" s="56" t="s">
        <v>74</v>
      </c>
      <c r="B452" s="5" t="s">
        <v>146</v>
      </c>
      <c r="C452" s="5">
        <v>11</v>
      </c>
      <c r="D452" s="140">
        <f aca="true" t="shared" si="40" ref="D452:D461">C452*866</f>
        <v>9526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33">
        <v>0</v>
      </c>
      <c r="P452" s="36">
        <v>0</v>
      </c>
      <c r="Q452" s="36">
        <v>0</v>
      </c>
      <c r="R452" s="40">
        <v>0</v>
      </c>
      <c r="S452" s="40">
        <v>0</v>
      </c>
      <c r="T452" s="40">
        <v>0</v>
      </c>
      <c r="U452" s="58">
        <f t="shared" si="39"/>
        <v>9526</v>
      </c>
      <c r="V452" s="8"/>
      <c r="W452" s="8"/>
      <c r="X452" s="8"/>
      <c r="Y452" s="8"/>
      <c r="Z452" s="8"/>
      <c r="AA452" s="8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</row>
    <row r="453" spans="1:75" ht="15.75">
      <c r="A453" s="56" t="s">
        <v>75</v>
      </c>
      <c r="B453" s="5" t="s">
        <v>78</v>
      </c>
      <c r="C453" s="5">
        <v>2</v>
      </c>
      <c r="D453" s="140">
        <f t="shared" si="40"/>
        <v>1732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58">
        <f t="shared" si="39"/>
        <v>1732</v>
      </c>
      <c r="V453" s="8"/>
      <c r="W453" s="8"/>
      <c r="X453" s="8"/>
      <c r="Y453" s="8"/>
      <c r="Z453" s="8"/>
      <c r="AA453" s="8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</row>
    <row r="454" spans="1:75" ht="15.75">
      <c r="A454" s="56" t="s">
        <v>73</v>
      </c>
      <c r="B454" s="5" t="s">
        <v>44</v>
      </c>
      <c r="C454" s="5">
        <v>1</v>
      </c>
      <c r="D454" s="140">
        <f t="shared" si="40"/>
        <v>866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58">
        <f t="shared" si="39"/>
        <v>866</v>
      </c>
      <c r="V454" s="8"/>
      <c r="W454" s="8"/>
      <c r="X454" s="8"/>
      <c r="Y454" s="8"/>
      <c r="Z454" s="8"/>
      <c r="AA454" s="8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</row>
    <row r="455" spans="1:75" ht="15.75">
      <c r="A455" s="56" t="s">
        <v>76</v>
      </c>
      <c r="B455" s="5" t="s">
        <v>190</v>
      </c>
      <c r="C455" s="5">
        <v>10</v>
      </c>
      <c r="D455" s="140">
        <f t="shared" si="40"/>
        <v>8660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41">
        <v>0</v>
      </c>
      <c r="U455" s="58">
        <f t="shared" si="39"/>
        <v>8660</v>
      </c>
      <c r="V455" s="8"/>
      <c r="W455" s="8"/>
      <c r="X455" s="8"/>
      <c r="Y455" s="8"/>
      <c r="Z455" s="8"/>
      <c r="AA455" s="8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</row>
    <row r="456" spans="1:75" ht="15.75">
      <c r="A456" s="56" t="s">
        <v>94</v>
      </c>
      <c r="B456" s="5" t="s">
        <v>216</v>
      </c>
      <c r="C456" s="5">
        <v>2</v>
      </c>
      <c r="D456" s="140">
        <f t="shared" si="40"/>
        <v>1732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33">
        <v>0</v>
      </c>
      <c r="P456" s="36">
        <v>0</v>
      </c>
      <c r="Q456" s="36">
        <v>0</v>
      </c>
      <c r="R456" s="36">
        <v>0</v>
      </c>
      <c r="S456" s="36">
        <v>0</v>
      </c>
      <c r="T456" s="41">
        <v>0</v>
      </c>
      <c r="U456" s="58">
        <f t="shared" si="39"/>
        <v>1732</v>
      </c>
      <c r="V456" s="8"/>
      <c r="W456" s="8"/>
      <c r="X456" s="8"/>
      <c r="Y456" s="8"/>
      <c r="Z456" s="8"/>
      <c r="AA456" s="8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</row>
    <row r="457" spans="1:75" ht="15.75">
      <c r="A457" s="56" t="s">
        <v>95</v>
      </c>
      <c r="B457" s="5" t="s">
        <v>231</v>
      </c>
      <c r="C457" s="5">
        <v>1</v>
      </c>
      <c r="D457" s="140">
        <f t="shared" si="40"/>
        <v>866</v>
      </c>
      <c r="E457" s="5">
        <v>0</v>
      </c>
      <c r="F457" s="5">
        <v>0</v>
      </c>
      <c r="G457" s="5">
        <v>0</v>
      </c>
      <c r="H457" s="5">
        <v>0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33">
        <v>0</v>
      </c>
      <c r="P457" s="36">
        <v>0</v>
      </c>
      <c r="Q457" s="36">
        <v>0</v>
      </c>
      <c r="R457" s="36">
        <v>0</v>
      </c>
      <c r="S457" s="36">
        <v>0</v>
      </c>
      <c r="T457" s="41">
        <v>0</v>
      </c>
      <c r="U457" s="58">
        <f t="shared" si="39"/>
        <v>866</v>
      </c>
      <c r="V457" s="8"/>
      <c r="W457" s="8"/>
      <c r="X457" s="8"/>
      <c r="Y457" s="8"/>
      <c r="Z457" s="8"/>
      <c r="AA457" s="8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</row>
    <row r="458" spans="1:75" ht="15.75">
      <c r="A458" s="56" t="s">
        <v>99</v>
      </c>
      <c r="B458" s="33" t="s">
        <v>30</v>
      </c>
      <c r="C458" s="5">
        <v>1</v>
      </c>
      <c r="D458" s="140">
        <f t="shared" si="40"/>
        <v>866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33">
        <v>0</v>
      </c>
      <c r="P458" s="36">
        <v>0</v>
      </c>
      <c r="Q458" s="36">
        <v>0</v>
      </c>
      <c r="R458" s="36">
        <v>0</v>
      </c>
      <c r="S458" s="36">
        <v>0</v>
      </c>
      <c r="T458" s="41">
        <v>0</v>
      </c>
      <c r="U458" s="58">
        <f t="shared" si="39"/>
        <v>866</v>
      </c>
      <c r="V458" s="8"/>
      <c r="W458" s="8"/>
      <c r="X458" s="8"/>
      <c r="Y458" s="8"/>
      <c r="Z458" s="8"/>
      <c r="AA458" s="8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</row>
    <row r="459" spans="1:75" ht="15.75">
      <c r="A459" s="56" t="s">
        <v>159</v>
      </c>
      <c r="B459" s="5" t="s">
        <v>98</v>
      </c>
      <c r="C459" s="5">
        <v>7</v>
      </c>
      <c r="D459" s="140">
        <f t="shared" si="40"/>
        <v>6062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33">
        <v>0</v>
      </c>
      <c r="P459" s="36">
        <v>0</v>
      </c>
      <c r="Q459" s="36">
        <v>0</v>
      </c>
      <c r="R459" s="36">
        <v>0</v>
      </c>
      <c r="S459" s="36">
        <v>0</v>
      </c>
      <c r="T459" s="41">
        <v>0</v>
      </c>
      <c r="U459" s="58">
        <f t="shared" si="39"/>
        <v>6062</v>
      </c>
      <c r="V459" s="8"/>
      <c r="W459" s="8"/>
      <c r="X459" s="8"/>
      <c r="Y459" s="8"/>
      <c r="Z459" s="8"/>
      <c r="AA459" s="8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</row>
    <row r="460" spans="1:75" ht="15.75">
      <c r="A460" s="56" t="s">
        <v>39</v>
      </c>
      <c r="B460" s="33" t="s">
        <v>38</v>
      </c>
      <c r="C460" s="5">
        <v>1</v>
      </c>
      <c r="D460" s="140">
        <f t="shared" si="40"/>
        <v>866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33">
        <v>0</v>
      </c>
      <c r="P460" s="36">
        <v>0</v>
      </c>
      <c r="Q460" s="36">
        <v>0</v>
      </c>
      <c r="R460" s="36">
        <v>0</v>
      </c>
      <c r="S460" s="36">
        <v>0</v>
      </c>
      <c r="T460" s="41">
        <v>0</v>
      </c>
      <c r="U460" s="58">
        <f t="shared" si="39"/>
        <v>866</v>
      </c>
      <c r="V460" s="8"/>
      <c r="W460" s="8"/>
      <c r="X460" s="8"/>
      <c r="Y460" s="8"/>
      <c r="Z460" s="8"/>
      <c r="AA460" s="8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</row>
    <row r="461" spans="1:75" ht="15.75">
      <c r="A461" s="56" t="s">
        <v>40</v>
      </c>
      <c r="B461" s="33" t="s">
        <v>48</v>
      </c>
      <c r="C461" s="5">
        <v>1</v>
      </c>
      <c r="D461" s="140">
        <f t="shared" si="40"/>
        <v>866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33">
        <v>0</v>
      </c>
      <c r="P461" s="36">
        <v>0</v>
      </c>
      <c r="Q461" s="36">
        <v>0</v>
      </c>
      <c r="R461" s="36">
        <v>0</v>
      </c>
      <c r="S461" s="36">
        <v>0</v>
      </c>
      <c r="T461" s="41">
        <v>0</v>
      </c>
      <c r="U461" s="58">
        <f t="shared" si="39"/>
        <v>866</v>
      </c>
      <c r="V461" s="8"/>
      <c r="W461" s="8"/>
      <c r="X461" s="8"/>
      <c r="Y461" s="8"/>
      <c r="Z461" s="8"/>
      <c r="AA461" s="8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</row>
    <row r="462" spans="1:75" ht="15.75">
      <c r="A462" s="56" t="s">
        <v>42</v>
      </c>
      <c r="B462" s="33" t="s">
        <v>114</v>
      </c>
      <c r="C462" s="5">
        <v>0</v>
      </c>
      <c r="D462" s="140">
        <f>C462*866</f>
        <v>0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58">
        <f t="shared" si="39"/>
        <v>0</v>
      </c>
      <c r="V462" s="8"/>
      <c r="W462" s="8"/>
      <c r="X462" s="8"/>
      <c r="Y462" s="8"/>
      <c r="Z462" s="8"/>
      <c r="AA462" s="8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</row>
    <row r="463" spans="1:75" ht="15.75">
      <c r="A463" s="56"/>
      <c r="B463" s="5" t="s">
        <v>237</v>
      </c>
      <c r="C463" s="5">
        <v>0</v>
      </c>
      <c r="D463" s="140">
        <f>C463*866</f>
        <v>0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58">
        <f t="shared" si="39"/>
        <v>0</v>
      </c>
      <c r="V463" s="8"/>
      <c r="W463" s="8"/>
      <c r="X463" s="8"/>
      <c r="Y463" s="8"/>
      <c r="Z463" s="8"/>
      <c r="AA463" s="8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</row>
    <row r="464" spans="1:75" ht="16.5" thickBot="1">
      <c r="A464" s="56"/>
      <c r="B464" s="5" t="s">
        <v>238</v>
      </c>
      <c r="C464" s="5">
        <v>0</v>
      </c>
      <c r="D464" s="140">
        <v>-4920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58">
        <f t="shared" si="39"/>
        <v>-4920</v>
      </c>
      <c r="V464" s="8"/>
      <c r="W464" s="8"/>
      <c r="X464" s="8"/>
      <c r="Y464" s="8"/>
      <c r="Z464" s="8"/>
      <c r="AA464" s="8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</row>
    <row r="465" spans="1:75" ht="16.5" thickBot="1">
      <c r="A465" s="48"/>
      <c r="B465" s="12" t="s">
        <v>59</v>
      </c>
      <c r="C465" s="18">
        <f>SUM(C451:C464)</f>
        <v>43</v>
      </c>
      <c r="D465" s="102">
        <f aca="true" t="shared" si="41" ref="D465:U465">SUM(D451:D464)</f>
        <v>32318</v>
      </c>
      <c r="E465" s="102">
        <f t="shared" si="41"/>
        <v>0</v>
      </c>
      <c r="F465" s="102">
        <f t="shared" si="41"/>
        <v>0</v>
      </c>
      <c r="G465" s="102">
        <f t="shared" si="41"/>
        <v>0</v>
      </c>
      <c r="H465" s="102">
        <f t="shared" si="41"/>
        <v>0</v>
      </c>
      <c r="I465" s="102">
        <f t="shared" si="41"/>
        <v>0</v>
      </c>
      <c r="J465" s="102">
        <f t="shared" si="41"/>
        <v>0</v>
      </c>
      <c r="K465" s="102">
        <f t="shared" si="41"/>
        <v>0</v>
      </c>
      <c r="L465" s="102">
        <f t="shared" si="41"/>
        <v>0</v>
      </c>
      <c r="M465" s="102">
        <f t="shared" si="41"/>
        <v>0</v>
      </c>
      <c r="N465" s="102">
        <f t="shared" si="41"/>
        <v>0</v>
      </c>
      <c r="O465" s="102">
        <f t="shared" si="41"/>
        <v>0</v>
      </c>
      <c r="P465" s="102">
        <f t="shared" si="41"/>
        <v>0</v>
      </c>
      <c r="Q465" s="102">
        <f t="shared" si="41"/>
        <v>0</v>
      </c>
      <c r="R465" s="102">
        <f t="shared" si="41"/>
        <v>0</v>
      </c>
      <c r="S465" s="102">
        <f t="shared" si="41"/>
        <v>0</v>
      </c>
      <c r="T465" s="102">
        <f t="shared" si="41"/>
        <v>0</v>
      </c>
      <c r="U465" s="102">
        <f t="shared" si="41"/>
        <v>32318</v>
      </c>
      <c r="V465" s="8"/>
      <c r="W465" s="8"/>
      <c r="X465" s="8"/>
      <c r="Y465" s="8"/>
      <c r="Z465" s="8"/>
      <c r="AA465" s="8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</row>
    <row r="466" spans="1:75" ht="15" customHeight="1">
      <c r="A466" s="8"/>
      <c r="B466" s="24"/>
      <c r="C466" s="24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8"/>
      <c r="W466" s="8"/>
      <c r="X466" s="8"/>
      <c r="Y466" s="8"/>
      <c r="Z466" s="8"/>
      <c r="AA466" s="8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</row>
    <row r="467" spans="1:75" ht="16.5" customHeight="1" hidden="1">
      <c r="A467" s="8"/>
      <c r="B467" s="24"/>
      <c r="C467" s="24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8"/>
      <c r="W467" s="8"/>
      <c r="X467" s="8"/>
      <c r="Y467" s="8"/>
      <c r="Z467" s="8"/>
      <c r="AA467" s="8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</row>
    <row r="468" spans="1:75" ht="16.5" customHeight="1">
      <c r="A468" s="8"/>
      <c r="B468" s="62" t="s">
        <v>210</v>
      </c>
      <c r="C468" s="62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59"/>
      <c r="Q468" s="24"/>
      <c r="R468" s="25"/>
      <c r="S468" s="25"/>
      <c r="T468" s="59"/>
      <c r="U468" s="59"/>
      <c r="V468" s="8"/>
      <c r="W468" s="8"/>
      <c r="X468" s="8"/>
      <c r="Y468" s="8"/>
      <c r="Z468" s="8"/>
      <c r="AA468" s="8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</row>
    <row r="469" spans="1:75" ht="16.5" customHeight="1" thickBot="1">
      <c r="A469" s="8"/>
      <c r="B469" s="193"/>
      <c r="C469" s="19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59"/>
      <c r="Q469" s="24"/>
      <c r="R469" s="25"/>
      <c r="S469" s="25"/>
      <c r="T469" s="59"/>
      <c r="U469" s="59"/>
      <c r="V469" s="8"/>
      <c r="W469" s="8"/>
      <c r="X469" s="8"/>
      <c r="Y469" s="8"/>
      <c r="Z469" s="8"/>
      <c r="AA469" s="8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</row>
    <row r="470" spans="1:75" ht="16.5" customHeight="1" thickBot="1">
      <c r="A470" s="8"/>
      <c r="B470" s="193"/>
      <c r="C470" s="193"/>
      <c r="D470" s="127">
        <v>38592</v>
      </c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59"/>
      <c r="Q470" s="8"/>
      <c r="R470" s="8"/>
      <c r="S470" s="8"/>
      <c r="T470" s="25"/>
      <c r="U470" s="24"/>
      <c r="V470" s="8"/>
      <c r="W470" s="8"/>
      <c r="X470" s="8"/>
      <c r="Y470" s="8"/>
      <c r="Z470" s="8"/>
      <c r="AA470" s="8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</row>
    <row r="471" spans="1:75" ht="16.5" customHeight="1" thickBot="1">
      <c r="A471" s="8"/>
      <c r="B471" s="116"/>
      <c r="C471" s="117"/>
      <c r="D471" s="114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24"/>
      <c r="P471" s="59"/>
      <c r="Q471" s="8"/>
      <c r="R471" s="8"/>
      <c r="S471" s="8"/>
      <c r="T471" s="25"/>
      <c r="U471" s="24"/>
      <c r="V471" s="8"/>
      <c r="W471" s="8"/>
      <c r="X471" s="8"/>
      <c r="Y471" s="8"/>
      <c r="Z471" s="8"/>
      <c r="AA471" s="8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</row>
    <row r="472" spans="1:75" ht="16.5" customHeight="1" thickBot="1">
      <c r="A472" s="34" t="s">
        <v>1</v>
      </c>
      <c r="B472" s="35" t="s">
        <v>4</v>
      </c>
      <c r="C472" s="190" t="s">
        <v>105</v>
      </c>
      <c r="D472" s="191"/>
      <c r="E472" s="191"/>
      <c r="F472" s="191"/>
      <c r="G472" s="191"/>
      <c r="H472" s="191"/>
      <c r="I472" s="191"/>
      <c r="J472" s="191"/>
      <c r="K472" s="191"/>
      <c r="L472" s="191"/>
      <c r="M472" s="191"/>
      <c r="N472" s="192"/>
      <c r="O472" s="27"/>
      <c r="P472" s="21"/>
      <c r="Q472" s="21"/>
      <c r="R472" s="21"/>
      <c r="S472" s="74"/>
      <c r="T472" s="49" t="s">
        <v>137</v>
      </c>
      <c r="U472" s="49" t="s">
        <v>7</v>
      </c>
      <c r="V472" s="8"/>
      <c r="W472" s="8"/>
      <c r="X472" s="8"/>
      <c r="Y472" s="8"/>
      <c r="Z472" s="8"/>
      <c r="AA472" s="8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</row>
    <row r="473" spans="1:75" ht="16.5" customHeight="1">
      <c r="A473" s="33" t="s">
        <v>2</v>
      </c>
      <c r="B473" s="4"/>
      <c r="C473" s="77" t="s">
        <v>5</v>
      </c>
      <c r="D473" s="37" t="s">
        <v>162</v>
      </c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8"/>
      <c r="P473" s="22"/>
      <c r="Q473" s="22"/>
      <c r="R473" s="22"/>
      <c r="S473" s="75"/>
      <c r="T473" s="17" t="s">
        <v>138</v>
      </c>
      <c r="U473" s="17" t="s">
        <v>61</v>
      </c>
      <c r="V473" s="8"/>
      <c r="W473" s="8"/>
      <c r="X473" s="8"/>
      <c r="Y473" s="8"/>
      <c r="Z473" s="8"/>
      <c r="AA473" s="8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</row>
    <row r="474" spans="1:75" ht="16.5" customHeight="1">
      <c r="A474" s="33" t="s">
        <v>3</v>
      </c>
      <c r="B474" s="4"/>
      <c r="C474" s="37" t="s">
        <v>132</v>
      </c>
      <c r="D474" s="37" t="s">
        <v>153</v>
      </c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2"/>
      <c r="Q474" s="22"/>
      <c r="R474" s="22"/>
      <c r="S474" s="75"/>
      <c r="T474" s="44"/>
      <c r="U474" s="17" t="s">
        <v>63</v>
      </c>
      <c r="V474" s="8"/>
      <c r="W474" s="8"/>
      <c r="X474" s="8"/>
      <c r="Y474" s="8"/>
      <c r="Z474" s="8"/>
      <c r="AA474" s="8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</row>
    <row r="475" spans="1:75" ht="16.5" customHeight="1">
      <c r="A475" s="33"/>
      <c r="B475" s="4"/>
      <c r="C475" s="37" t="s">
        <v>135</v>
      </c>
      <c r="D475" s="17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2"/>
      <c r="Q475" s="22"/>
      <c r="R475" s="22"/>
      <c r="S475" s="75"/>
      <c r="T475" s="187"/>
      <c r="U475" s="17" t="s">
        <v>62</v>
      </c>
      <c r="V475" s="8"/>
      <c r="W475" s="8"/>
      <c r="X475" s="8"/>
      <c r="Y475" s="8"/>
      <c r="Z475" s="8"/>
      <c r="AA475" s="8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</row>
    <row r="476" spans="1:75" ht="16.5" customHeight="1" thickBot="1">
      <c r="A476" s="33"/>
      <c r="B476" s="4"/>
      <c r="C476" s="37"/>
      <c r="D476" s="6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3"/>
      <c r="Q476" s="23"/>
      <c r="R476" s="23"/>
      <c r="S476" s="76"/>
      <c r="T476" s="188"/>
      <c r="U476" s="38"/>
      <c r="V476" s="8"/>
      <c r="W476" s="8"/>
      <c r="X476" s="8"/>
      <c r="Y476" s="8"/>
      <c r="Z476" s="8"/>
      <c r="AA476" s="8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</row>
    <row r="477" spans="1:75" ht="16.5" customHeight="1" thickBot="1">
      <c r="A477" s="9">
        <v>1</v>
      </c>
      <c r="B477" s="10">
        <v>2</v>
      </c>
      <c r="C477" s="10">
        <v>3</v>
      </c>
      <c r="D477" s="9">
        <v>4</v>
      </c>
      <c r="E477" s="10">
        <v>5</v>
      </c>
      <c r="F477" s="10">
        <v>6</v>
      </c>
      <c r="G477" s="10">
        <v>7</v>
      </c>
      <c r="H477" s="10">
        <v>8</v>
      </c>
      <c r="I477" s="10">
        <v>9</v>
      </c>
      <c r="J477" s="10">
        <v>10</v>
      </c>
      <c r="K477" s="10">
        <v>11</v>
      </c>
      <c r="L477" s="10">
        <v>12</v>
      </c>
      <c r="M477" s="10">
        <v>13</v>
      </c>
      <c r="N477" s="10">
        <v>14</v>
      </c>
      <c r="O477" s="10">
        <v>15</v>
      </c>
      <c r="P477" s="10">
        <v>16</v>
      </c>
      <c r="Q477" s="71">
        <v>17</v>
      </c>
      <c r="R477" s="10">
        <v>18</v>
      </c>
      <c r="S477" s="71">
        <v>19</v>
      </c>
      <c r="T477" s="71">
        <v>20</v>
      </c>
      <c r="U477" s="9">
        <v>21</v>
      </c>
      <c r="V477" s="8"/>
      <c r="W477" s="8"/>
      <c r="X477" s="8"/>
      <c r="Y477" s="8"/>
      <c r="Z477" s="8"/>
      <c r="AA477" s="8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</row>
    <row r="478" spans="1:75" ht="16.5" customHeight="1">
      <c r="A478" s="56" t="s">
        <v>211</v>
      </c>
      <c r="B478" s="33" t="s">
        <v>92</v>
      </c>
      <c r="C478" s="123">
        <v>0</v>
      </c>
      <c r="D478" s="41">
        <f>C478*5000</f>
        <v>0</v>
      </c>
      <c r="E478" s="36">
        <v>0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38592</v>
      </c>
      <c r="U478" s="58">
        <f>D478</f>
        <v>0</v>
      </c>
      <c r="V478" s="8"/>
      <c r="W478" s="8"/>
      <c r="X478" s="8"/>
      <c r="Y478" s="8"/>
      <c r="Z478" s="8"/>
      <c r="AA478" s="8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</row>
    <row r="479" spans="1:75" ht="16.5" customHeight="1">
      <c r="A479" s="44"/>
      <c r="B479" s="5" t="s">
        <v>237</v>
      </c>
      <c r="C479" s="123">
        <v>0</v>
      </c>
      <c r="D479" s="41">
        <f>C479*5000</f>
        <v>0</v>
      </c>
      <c r="E479" s="36">
        <v>0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58">
        <f>D479</f>
        <v>0</v>
      </c>
      <c r="V479" s="8"/>
      <c r="W479" s="8"/>
      <c r="X479" s="8"/>
      <c r="Y479" s="8"/>
      <c r="Z479" s="8"/>
      <c r="AA479" s="8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</row>
    <row r="480" spans="1:75" ht="16.5" customHeight="1" thickBot="1">
      <c r="A480" s="44"/>
      <c r="B480" s="5" t="s">
        <v>238</v>
      </c>
      <c r="C480" s="123">
        <v>0</v>
      </c>
      <c r="D480" s="101">
        <f>C480*5000</f>
        <v>0</v>
      </c>
      <c r="E480" s="36">
        <v>0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58">
        <f>D480</f>
        <v>0</v>
      </c>
      <c r="V480" s="8"/>
      <c r="W480" s="8"/>
      <c r="X480" s="8"/>
      <c r="Y480" s="8"/>
      <c r="Z480" s="8"/>
      <c r="AA480" s="8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</row>
    <row r="481" spans="1:75" ht="16.5" customHeight="1" thickBot="1">
      <c r="A481" s="48"/>
      <c r="B481" s="12" t="s">
        <v>59</v>
      </c>
      <c r="C481" s="18">
        <f aca="true" t="shared" si="42" ref="C481:U481">SUM(C478:C480)</f>
        <v>0</v>
      </c>
      <c r="D481" s="115">
        <f t="shared" si="42"/>
        <v>0</v>
      </c>
      <c r="E481" s="102">
        <f t="shared" si="42"/>
        <v>0</v>
      </c>
      <c r="F481" s="102">
        <f t="shared" si="42"/>
        <v>0</v>
      </c>
      <c r="G481" s="102">
        <f t="shared" si="42"/>
        <v>0</v>
      </c>
      <c r="H481" s="102">
        <f t="shared" si="42"/>
        <v>0</v>
      </c>
      <c r="I481" s="102">
        <f t="shared" si="42"/>
        <v>0</v>
      </c>
      <c r="J481" s="102">
        <f t="shared" si="42"/>
        <v>0</v>
      </c>
      <c r="K481" s="102">
        <f t="shared" si="42"/>
        <v>0</v>
      </c>
      <c r="L481" s="102">
        <f t="shared" si="42"/>
        <v>0</v>
      </c>
      <c r="M481" s="102">
        <f t="shared" si="42"/>
        <v>0</v>
      </c>
      <c r="N481" s="102">
        <f t="shared" si="42"/>
        <v>0</v>
      </c>
      <c r="O481" s="102">
        <f t="shared" si="42"/>
        <v>0</v>
      </c>
      <c r="P481" s="102">
        <f t="shared" si="42"/>
        <v>0</v>
      </c>
      <c r="Q481" s="102">
        <f t="shared" si="42"/>
        <v>0</v>
      </c>
      <c r="R481" s="102">
        <f t="shared" si="42"/>
        <v>0</v>
      </c>
      <c r="S481" s="102">
        <f t="shared" si="42"/>
        <v>0</v>
      </c>
      <c r="T481" s="102">
        <f t="shared" si="42"/>
        <v>38592</v>
      </c>
      <c r="U481" s="102">
        <f t="shared" si="42"/>
        <v>0</v>
      </c>
      <c r="V481" s="8"/>
      <c r="W481" s="8"/>
      <c r="X481" s="8"/>
      <c r="Y481" s="8"/>
      <c r="Z481" s="8"/>
      <c r="AA481" s="8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</row>
    <row r="482" spans="1:75" ht="16.5" customHeight="1">
      <c r="A482" s="8"/>
      <c r="B482" s="24"/>
      <c r="C482" s="24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8"/>
      <c r="W482" s="8"/>
      <c r="X482" s="8"/>
      <c r="Y482" s="8"/>
      <c r="Z482" s="8"/>
      <c r="AA482" s="8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</row>
    <row r="483" spans="1:75" ht="16.5" customHeight="1">
      <c r="A483" s="8"/>
      <c r="B483" s="24"/>
      <c r="C483" s="24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8"/>
      <c r="W483" s="8"/>
      <c r="X483" s="8"/>
      <c r="Y483" s="8"/>
      <c r="Z483" s="8"/>
      <c r="AA483" s="8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</row>
    <row r="484" spans="1:75" ht="16.5" customHeight="1">
      <c r="A484" s="8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8"/>
      <c r="W484" s="8"/>
      <c r="X484" s="8"/>
      <c r="Y484" s="8"/>
      <c r="Z484" s="8"/>
      <c r="AA484" s="8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</row>
    <row r="485" spans="1:75" ht="16.5" customHeight="1">
      <c r="A485" s="189" t="s">
        <v>184</v>
      </c>
      <c r="B485" s="189"/>
      <c r="C485" s="189"/>
      <c r="D485" s="189"/>
      <c r="E485" s="189"/>
      <c r="F485" s="189"/>
      <c r="G485" s="189"/>
      <c r="H485" s="189"/>
      <c r="I485" s="189"/>
      <c r="J485" s="189"/>
      <c r="K485" s="189"/>
      <c r="L485" s="189"/>
      <c r="M485" s="189"/>
      <c r="N485" s="189"/>
      <c r="O485" s="189"/>
      <c r="P485" s="189"/>
      <c r="Q485" s="189"/>
      <c r="R485" s="189"/>
      <c r="S485" s="189"/>
      <c r="T485" s="189"/>
      <c r="U485" s="189"/>
      <c r="V485" s="8"/>
      <c r="W485" s="8"/>
      <c r="X485" s="8"/>
      <c r="Y485" s="8"/>
      <c r="Z485" s="8"/>
      <c r="AA485" s="8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</row>
    <row r="486" spans="1:75" ht="16.5" customHeight="1" thickBot="1">
      <c r="A486" s="15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8"/>
      <c r="W486" s="8"/>
      <c r="X486" s="8"/>
      <c r="Y486" s="8"/>
      <c r="Z486" s="8"/>
      <c r="AA486" s="8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</row>
    <row r="487" spans="1:75" ht="16.5" customHeight="1" thickBot="1">
      <c r="A487" s="1"/>
      <c r="B487" s="2" t="s">
        <v>82</v>
      </c>
      <c r="C487" s="4"/>
      <c r="D487" s="94"/>
      <c r="E487" s="107"/>
      <c r="F487" s="121">
        <v>62766</v>
      </c>
      <c r="G487" s="107"/>
      <c r="H487" s="121">
        <v>262290</v>
      </c>
      <c r="I487" s="107"/>
      <c r="J487" s="107"/>
      <c r="K487" s="107"/>
      <c r="L487" s="107"/>
      <c r="M487" s="107"/>
      <c r="N487" s="107"/>
      <c r="O487" s="93">
        <v>27630</v>
      </c>
      <c r="P487" s="53"/>
      <c r="Q487" s="1"/>
      <c r="R487" s="1"/>
      <c r="S487" s="1"/>
      <c r="T487" s="1"/>
      <c r="U487" s="1"/>
      <c r="V487" s="8"/>
      <c r="W487" s="8"/>
      <c r="X487" s="8"/>
      <c r="Y487" s="8"/>
      <c r="Z487" s="8"/>
      <c r="AA487" s="8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</row>
    <row r="488" spans="1:75" ht="16.5" customHeight="1" thickBo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8"/>
      <c r="W488" s="8"/>
      <c r="X488" s="8"/>
      <c r="Y488" s="8"/>
      <c r="Z488" s="8"/>
      <c r="AA488" s="8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</row>
    <row r="489" spans="1:75" ht="16.5" customHeight="1" thickBot="1">
      <c r="A489" s="34" t="s">
        <v>1</v>
      </c>
      <c r="B489" s="35" t="s">
        <v>4</v>
      </c>
      <c r="C489" s="190" t="s">
        <v>105</v>
      </c>
      <c r="D489" s="191"/>
      <c r="E489" s="191"/>
      <c r="F489" s="191"/>
      <c r="G489" s="191"/>
      <c r="H489" s="191"/>
      <c r="I489" s="191"/>
      <c r="J489" s="191"/>
      <c r="K489" s="191"/>
      <c r="L489" s="191"/>
      <c r="M489" s="191"/>
      <c r="N489" s="192"/>
      <c r="O489" s="104" t="s">
        <v>20</v>
      </c>
      <c r="P489" s="190" t="s">
        <v>21</v>
      </c>
      <c r="Q489" s="191"/>
      <c r="R489" s="191"/>
      <c r="S489" s="192"/>
      <c r="T489" s="84">
        <v>0.02</v>
      </c>
      <c r="U489" s="7" t="s">
        <v>7</v>
      </c>
      <c r="V489" s="8"/>
      <c r="W489" s="8"/>
      <c r="X489" s="8"/>
      <c r="Y489" s="8"/>
      <c r="Z489" s="8"/>
      <c r="AA489" s="8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</row>
    <row r="490" spans="1:75" ht="16.5" customHeight="1">
      <c r="A490" s="33" t="s">
        <v>2</v>
      </c>
      <c r="B490" s="36"/>
      <c r="C490" s="77" t="s">
        <v>5</v>
      </c>
      <c r="D490" s="37" t="s">
        <v>174</v>
      </c>
      <c r="E490" s="37" t="s">
        <v>5</v>
      </c>
      <c r="F490" s="37" t="s">
        <v>174</v>
      </c>
      <c r="G490" s="37" t="s">
        <v>5</v>
      </c>
      <c r="H490" s="37" t="s">
        <v>174</v>
      </c>
      <c r="I490" s="27"/>
      <c r="J490" s="27"/>
      <c r="K490" s="27"/>
      <c r="L490" s="27"/>
      <c r="M490" s="27"/>
      <c r="N490" s="27"/>
      <c r="O490" s="37" t="s">
        <v>111</v>
      </c>
      <c r="P490" s="27"/>
      <c r="Q490" s="27"/>
      <c r="R490" s="27"/>
      <c r="S490" s="27"/>
      <c r="T490" s="72" t="s">
        <v>67</v>
      </c>
      <c r="U490" s="17" t="s">
        <v>61</v>
      </c>
      <c r="V490" s="8"/>
      <c r="W490" s="8"/>
      <c r="X490" s="8"/>
      <c r="Y490" s="8"/>
      <c r="Z490" s="8"/>
      <c r="AA490" s="8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</row>
    <row r="491" spans="1:75" ht="16.5" customHeight="1">
      <c r="A491" s="33" t="s">
        <v>3</v>
      </c>
      <c r="B491" s="36"/>
      <c r="C491" s="37" t="s">
        <v>115</v>
      </c>
      <c r="D491" s="37" t="s">
        <v>106</v>
      </c>
      <c r="E491" s="37" t="s">
        <v>129</v>
      </c>
      <c r="F491" s="37" t="s">
        <v>131</v>
      </c>
      <c r="G491" s="37" t="s">
        <v>132</v>
      </c>
      <c r="H491" s="37" t="s">
        <v>58</v>
      </c>
      <c r="I491" s="28"/>
      <c r="J491" s="28"/>
      <c r="K491" s="28"/>
      <c r="L491" s="28"/>
      <c r="M491" s="28"/>
      <c r="N491" s="28"/>
      <c r="O491" s="37" t="s">
        <v>112</v>
      </c>
      <c r="P491" s="28"/>
      <c r="Q491" s="28"/>
      <c r="R491" s="28"/>
      <c r="S491" s="28"/>
      <c r="T491" s="17" t="s">
        <v>68</v>
      </c>
      <c r="U491" s="17" t="s">
        <v>63</v>
      </c>
      <c r="V491" s="8"/>
      <c r="W491" s="8"/>
      <c r="X491" s="8"/>
      <c r="Y491" s="8"/>
      <c r="Z491" s="8"/>
      <c r="AA491" s="8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</row>
    <row r="492" spans="1:75" ht="16.5" customHeight="1">
      <c r="A492" s="33"/>
      <c r="B492" s="36"/>
      <c r="C492" s="37" t="s">
        <v>116</v>
      </c>
      <c r="D492" s="17"/>
      <c r="E492" s="37" t="s">
        <v>130</v>
      </c>
      <c r="F492" s="69"/>
      <c r="G492" s="37" t="s">
        <v>133</v>
      </c>
      <c r="H492" s="69"/>
      <c r="I492" s="28"/>
      <c r="J492" s="28"/>
      <c r="K492" s="28"/>
      <c r="L492" s="28"/>
      <c r="M492" s="28"/>
      <c r="N492" s="28"/>
      <c r="O492" s="37" t="s">
        <v>113</v>
      </c>
      <c r="P492" s="28"/>
      <c r="Q492" s="28"/>
      <c r="R492" s="28"/>
      <c r="S492" s="28"/>
      <c r="T492" s="72" t="s">
        <v>69</v>
      </c>
      <c r="U492" s="17" t="s">
        <v>70</v>
      </c>
      <c r="V492" s="8"/>
      <c r="W492" s="8"/>
      <c r="X492" s="8"/>
      <c r="Y492" s="8"/>
      <c r="Z492" s="8"/>
      <c r="AA492" s="8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</row>
    <row r="493" spans="1:75" ht="16.5" customHeight="1" thickBot="1">
      <c r="A493" s="33"/>
      <c r="B493" s="36"/>
      <c r="C493" s="37"/>
      <c r="D493" s="69"/>
      <c r="E493" s="69"/>
      <c r="F493" s="69"/>
      <c r="G493" s="69"/>
      <c r="H493" s="69"/>
      <c r="I493" s="29"/>
      <c r="J493" s="29"/>
      <c r="K493" s="29"/>
      <c r="L493" s="29"/>
      <c r="M493" s="29"/>
      <c r="N493" s="29"/>
      <c r="O493" s="69"/>
      <c r="P493" s="29"/>
      <c r="Q493" s="29"/>
      <c r="R493" s="29"/>
      <c r="S493" s="29"/>
      <c r="T493" s="36"/>
      <c r="U493" s="38" t="s">
        <v>71</v>
      </c>
      <c r="V493" s="8"/>
      <c r="W493" s="8"/>
      <c r="X493" s="8"/>
      <c r="Y493" s="8"/>
      <c r="Z493" s="8"/>
      <c r="AA493" s="8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</row>
    <row r="494" spans="1:75" ht="16.5" customHeight="1" thickBot="1">
      <c r="A494" s="9">
        <v>1</v>
      </c>
      <c r="B494" s="10">
        <v>2</v>
      </c>
      <c r="C494" s="10">
        <v>3</v>
      </c>
      <c r="D494" s="10">
        <v>4</v>
      </c>
      <c r="E494" s="10">
        <v>5</v>
      </c>
      <c r="F494" s="10">
        <v>6</v>
      </c>
      <c r="G494" s="10">
        <v>7</v>
      </c>
      <c r="H494" s="10">
        <v>8</v>
      </c>
      <c r="I494" s="10">
        <v>9</v>
      </c>
      <c r="J494" s="10">
        <v>10</v>
      </c>
      <c r="K494" s="10">
        <v>11</v>
      </c>
      <c r="L494" s="10">
        <v>12</v>
      </c>
      <c r="M494" s="10">
        <v>13</v>
      </c>
      <c r="N494" s="10">
        <v>14</v>
      </c>
      <c r="O494" s="10">
        <v>15</v>
      </c>
      <c r="P494" s="10">
        <v>16</v>
      </c>
      <c r="Q494" s="71">
        <v>17</v>
      </c>
      <c r="R494" s="10">
        <v>18</v>
      </c>
      <c r="S494" s="71">
        <v>19</v>
      </c>
      <c r="T494" s="71">
        <v>20</v>
      </c>
      <c r="U494" s="9">
        <v>21</v>
      </c>
      <c r="V494" s="8"/>
      <c r="W494" s="8"/>
      <c r="X494" s="8"/>
      <c r="Y494" s="8"/>
      <c r="Z494" s="8"/>
      <c r="AA494" s="8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</row>
    <row r="495" spans="1:75" ht="16.5" customHeight="1">
      <c r="A495" s="33" t="s">
        <v>23</v>
      </c>
      <c r="B495" s="33" t="s">
        <v>147</v>
      </c>
      <c r="C495" s="33">
        <v>0</v>
      </c>
      <c r="D495" s="40">
        <v>0</v>
      </c>
      <c r="E495" s="40">
        <v>3</v>
      </c>
      <c r="F495" s="40">
        <f>E495*20922</f>
        <v>62766</v>
      </c>
      <c r="G495" s="40">
        <v>70</v>
      </c>
      <c r="H495" s="40">
        <f>G495*3747</f>
        <v>262290</v>
      </c>
      <c r="I495" s="40">
        <v>0</v>
      </c>
      <c r="J495" s="40">
        <v>0</v>
      </c>
      <c r="K495" s="40">
        <v>0</v>
      </c>
      <c r="L495" s="40">
        <v>0</v>
      </c>
      <c r="M495" s="40">
        <v>0</v>
      </c>
      <c r="N495" s="40">
        <v>0</v>
      </c>
      <c r="O495" s="40">
        <v>27630</v>
      </c>
      <c r="P495" s="36">
        <v>0</v>
      </c>
      <c r="Q495" s="36">
        <v>0</v>
      </c>
      <c r="R495" s="40">
        <v>0</v>
      </c>
      <c r="S495" s="40">
        <v>0</v>
      </c>
      <c r="T495" s="40">
        <v>0</v>
      </c>
      <c r="U495" s="14">
        <f>D495+F495+H495+O495+P495+Q495+R495+S495+T495</f>
        <v>352686</v>
      </c>
      <c r="V495" s="8"/>
      <c r="W495" s="8"/>
      <c r="X495" s="8"/>
      <c r="Y495" s="8"/>
      <c r="Z495" s="8"/>
      <c r="AA495" s="8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</row>
    <row r="496" spans="1:75" ht="16.5" customHeight="1">
      <c r="A496" s="33" t="s">
        <v>74</v>
      </c>
      <c r="B496" s="33" t="s">
        <v>114</v>
      </c>
      <c r="C496" s="33">
        <v>0</v>
      </c>
      <c r="D496" s="40">
        <v>0</v>
      </c>
      <c r="E496" s="41">
        <v>0</v>
      </c>
      <c r="F496" s="41">
        <v>0</v>
      </c>
      <c r="G496" s="41">
        <v>0</v>
      </c>
      <c r="H496" s="41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0</v>
      </c>
      <c r="N496" s="40">
        <v>0</v>
      </c>
      <c r="O496" s="41">
        <v>0</v>
      </c>
      <c r="P496" s="41">
        <v>0</v>
      </c>
      <c r="Q496" s="33">
        <v>0</v>
      </c>
      <c r="R496" s="41">
        <v>0</v>
      </c>
      <c r="S496" s="41">
        <v>0</v>
      </c>
      <c r="T496" s="41">
        <v>0</v>
      </c>
      <c r="U496" s="14">
        <f>D496+F496+H496+O496+P496+Q496+R496+S496+T496</f>
        <v>0</v>
      </c>
      <c r="V496" s="8"/>
      <c r="W496" s="8"/>
      <c r="X496" s="8"/>
      <c r="Y496" s="8"/>
      <c r="Z496" s="8"/>
      <c r="AA496" s="8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</row>
    <row r="497" spans="1:75" ht="16.5" customHeight="1">
      <c r="A497" s="33"/>
      <c r="B497" s="5" t="s">
        <v>237</v>
      </c>
      <c r="C497" s="33">
        <v>0</v>
      </c>
      <c r="D497" s="40">
        <v>0</v>
      </c>
      <c r="E497" s="41">
        <v>0</v>
      </c>
      <c r="F497" s="41">
        <v>0</v>
      </c>
      <c r="G497" s="41">
        <v>0</v>
      </c>
      <c r="H497" s="41">
        <v>0</v>
      </c>
      <c r="I497" s="40">
        <v>0</v>
      </c>
      <c r="J497" s="40">
        <v>0</v>
      </c>
      <c r="K497" s="40">
        <v>0</v>
      </c>
      <c r="L497" s="40">
        <v>0</v>
      </c>
      <c r="M497" s="40">
        <v>0</v>
      </c>
      <c r="N497" s="40">
        <v>0</v>
      </c>
      <c r="O497" s="41">
        <v>0</v>
      </c>
      <c r="P497" s="41">
        <v>0</v>
      </c>
      <c r="Q497" s="33">
        <v>0</v>
      </c>
      <c r="R497" s="41">
        <v>0</v>
      </c>
      <c r="S497" s="41">
        <v>0</v>
      </c>
      <c r="T497" s="41">
        <v>0</v>
      </c>
      <c r="U497" s="14">
        <f>D497+F497+H497+O497+P497+Q497+R497+S497+T497</f>
        <v>0</v>
      </c>
      <c r="V497" s="8"/>
      <c r="W497" s="8"/>
      <c r="X497" s="8"/>
      <c r="Y497" s="8"/>
      <c r="Z497" s="8"/>
      <c r="AA497" s="8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</row>
    <row r="498" spans="1:75" ht="16.5" customHeight="1" thickBot="1">
      <c r="A498" s="33"/>
      <c r="B498" s="5" t="s">
        <v>238</v>
      </c>
      <c r="C498" s="33">
        <v>0</v>
      </c>
      <c r="D498" s="40">
        <v>0</v>
      </c>
      <c r="E498" s="41">
        <v>0</v>
      </c>
      <c r="F498" s="41">
        <v>0</v>
      </c>
      <c r="G498" s="41">
        <v>0</v>
      </c>
      <c r="H498" s="41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1">
        <v>0</v>
      </c>
      <c r="P498" s="41">
        <v>0</v>
      </c>
      <c r="Q498" s="42">
        <v>0</v>
      </c>
      <c r="R498" s="101">
        <v>0</v>
      </c>
      <c r="S498" s="101">
        <v>0</v>
      </c>
      <c r="T498" s="101">
        <v>0</v>
      </c>
      <c r="U498" s="14">
        <f>D498+F498+H498+O498+P498+Q498+R498+S498+T498</f>
        <v>0</v>
      </c>
      <c r="V498" s="8"/>
      <c r="W498" s="8"/>
      <c r="X498" s="8"/>
      <c r="Y498" s="8"/>
      <c r="Z498" s="8"/>
      <c r="AA498" s="8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</row>
    <row r="499" spans="1:75" ht="16.5" customHeight="1" thickBot="1">
      <c r="A499" s="6"/>
      <c r="B499" s="12" t="s">
        <v>59</v>
      </c>
      <c r="C499" s="18">
        <f>C495+C496+C497+C498</f>
        <v>0</v>
      </c>
      <c r="D499" s="18">
        <f aca="true" t="shared" si="43" ref="D499:U499">D495+D496+D497+D498</f>
        <v>0</v>
      </c>
      <c r="E499" s="18">
        <f t="shared" si="43"/>
        <v>3</v>
      </c>
      <c r="F499" s="18">
        <f t="shared" si="43"/>
        <v>62766</v>
      </c>
      <c r="G499" s="18">
        <f t="shared" si="43"/>
        <v>70</v>
      </c>
      <c r="H499" s="18">
        <f t="shared" si="43"/>
        <v>262290</v>
      </c>
      <c r="I499" s="18">
        <f t="shared" si="43"/>
        <v>0</v>
      </c>
      <c r="J499" s="18">
        <f t="shared" si="43"/>
        <v>0</v>
      </c>
      <c r="K499" s="18">
        <f t="shared" si="43"/>
        <v>0</v>
      </c>
      <c r="L499" s="18">
        <f t="shared" si="43"/>
        <v>0</v>
      </c>
      <c r="M499" s="18">
        <f t="shared" si="43"/>
        <v>0</v>
      </c>
      <c r="N499" s="18">
        <f t="shared" si="43"/>
        <v>0</v>
      </c>
      <c r="O499" s="18">
        <f t="shared" si="43"/>
        <v>27630</v>
      </c>
      <c r="P499" s="18">
        <f t="shared" si="43"/>
        <v>0</v>
      </c>
      <c r="Q499" s="18">
        <f t="shared" si="43"/>
        <v>0</v>
      </c>
      <c r="R499" s="18">
        <f t="shared" si="43"/>
        <v>0</v>
      </c>
      <c r="S499" s="18">
        <f t="shared" si="43"/>
        <v>0</v>
      </c>
      <c r="T499" s="18">
        <f t="shared" si="43"/>
        <v>0</v>
      </c>
      <c r="U499" s="18">
        <f t="shared" si="43"/>
        <v>352686</v>
      </c>
      <c r="V499" s="8"/>
      <c r="W499" s="8"/>
      <c r="X499" s="8"/>
      <c r="Y499" s="8"/>
      <c r="Z499" s="8"/>
      <c r="AA499" s="8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</row>
    <row r="500" spans="1:75" ht="16.5" customHeight="1">
      <c r="A500" s="8"/>
      <c r="B500" s="24"/>
      <c r="C500" s="24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8"/>
      <c r="W500" s="8"/>
      <c r="X500" s="8"/>
      <c r="Y500" s="8"/>
      <c r="Z500" s="8"/>
      <c r="AA500" s="8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</row>
    <row r="501" spans="1:75" ht="111" customHeight="1">
      <c r="A501" s="8"/>
      <c r="B501" s="24"/>
      <c r="C501" s="24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8"/>
      <c r="W501" s="8"/>
      <c r="X501" s="8"/>
      <c r="Y501" s="8"/>
      <c r="Z501" s="8"/>
      <c r="AA501" s="8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</row>
    <row r="502" spans="1:75" ht="16.5" customHeight="1">
      <c r="A502" s="97"/>
      <c r="B502" s="189" t="s">
        <v>84</v>
      </c>
      <c r="C502" s="189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97"/>
      <c r="Q502" s="1"/>
      <c r="R502" s="1"/>
      <c r="S502" s="1"/>
      <c r="T502" s="1"/>
      <c r="U502" s="1"/>
      <c r="V502" s="8"/>
      <c r="W502" s="8"/>
      <c r="X502" s="8"/>
      <c r="Y502" s="8"/>
      <c r="Z502" s="8"/>
      <c r="AA502" s="8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</row>
    <row r="503" spans="1:75" ht="16.5" customHeight="1" thickBot="1">
      <c r="A503" s="97"/>
      <c r="B503" s="189" t="s">
        <v>90</v>
      </c>
      <c r="C503" s="189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97"/>
      <c r="Q503" s="1"/>
      <c r="R503" s="1"/>
      <c r="S503" s="1"/>
      <c r="T503" s="1"/>
      <c r="U503" s="1"/>
      <c r="V503" s="8"/>
      <c r="W503" s="8"/>
      <c r="X503" s="8"/>
      <c r="Y503" s="8"/>
      <c r="Z503" s="8"/>
      <c r="AA503" s="8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</row>
    <row r="504" spans="1:75" ht="16.5" customHeight="1" thickBot="1">
      <c r="A504" s="97"/>
      <c r="B504" s="189" t="s">
        <v>91</v>
      </c>
      <c r="C504" s="189"/>
      <c r="D504" s="98">
        <v>2450</v>
      </c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97"/>
      <c r="Q504" s="1"/>
      <c r="R504" s="1"/>
      <c r="S504" s="1"/>
      <c r="T504" s="1"/>
      <c r="U504" s="1"/>
      <c r="V504" s="8"/>
      <c r="W504" s="8"/>
      <c r="X504" s="8"/>
      <c r="Y504" s="8"/>
      <c r="Z504" s="8"/>
      <c r="AA504" s="8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</row>
    <row r="505" spans="1:75" ht="16.5" customHeight="1" thickBot="1">
      <c r="A505" s="97"/>
      <c r="B505" s="97"/>
      <c r="C505" s="97"/>
      <c r="D505" s="82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97"/>
      <c r="Q505" s="1"/>
      <c r="R505" s="1"/>
      <c r="S505" s="1"/>
      <c r="T505" s="1"/>
      <c r="U505" s="1"/>
      <c r="V505" s="8"/>
      <c r="W505" s="8"/>
      <c r="X505" s="8"/>
      <c r="Y505" s="8"/>
      <c r="Z505" s="8"/>
      <c r="AA505" s="8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</row>
    <row r="506" spans="1:75" ht="16.5" customHeight="1" thickBot="1">
      <c r="A506" s="34" t="s">
        <v>1</v>
      </c>
      <c r="B506" s="35" t="s">
        <v>4</v>
      </c>
      <c r="C506" s="190" t="s">
        <v>105</v>
      </c>
      <c r="D506" s="191"/>
      <c r="E506" s="191"/>
      <c r="F506" s="191"/>
      <c r="G506" s="191"/>
      <c r="H506" s="191"/>
      <c r="I506" s="191"/>
      <c r="J506" s="191"/>
      <c r="K506" s="191"/>
      <c r="L506" s="191"/>
      <c r="M506" s="191"/>
      <c r="N506" s="192"/>
      <c r="O506" s="27"/>
      <c r="P506" s="21"/>
      <c r="Q506" s="21"/>
      <c r="R506" s="74"/>
      <c r="S506" s="74"/>
      <c r="T506" s="74"/>
      <c r="U506" s="7" t="s">
        <v>7</v>
      </c>
      <c r="V506" s="8"/>
      <c r="W506" s="8"/>
      <c r="X506" s="8"/>
      <c r="Y506" s="8"/>
      <c r="Z506" s="8"/>
      <c r="AA506" s="8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</row>
    <row r="507" spans="1:75" ht="16.5" customHeight="1">
      <c r="A507" s="33" t="s">
        <v>2</v>
      </c>
      <c r="B507" s="36"/>
      <c r="C507" s="77" t="s">
        <v>5</v>
      </c>
      <c r="D507" s="37" t="s">
        <v>163</v>
      </c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8"/>
      <c r="P507" s="22"/>
      <c r="Q507" s="22"/>
      <c r="R507" s="75"/>
      <c r="S507" s="75"/>
      <c r="T507" s="75"/>
      <c r="U507" s="69" t="s">
        <v>61</v>
      </c>
      <c r="V507" s="8"/>
      <c r="W507" s="8"/>
      <c r="X507" s="8"/>
      <c r="Y507" s="8"/>
      <c r="Z507" s="8"/>
      <c r="AA507" s="8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</row>
    <row r="508" spans="1:75" ht="16.5" customHeight="1">
      <c r="A508" s="33" t="s">
        <v>3</v>
      </c>
      <c r="B508" s="36"/>
      <c r="C508" s="37" t="s">
        <v>132</v>
      </c>
      <c r="D508" s="37" t="s">
        <v>58</v>
      </c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2"/>
      <c r="Q508" s="22"/>
      <c r="R508" s="75"/>
      <c r="S508" s="75"/>
      <c r="T508" s="75"/>
      <c r="U508" s="69" t="s">
        <v>63</v>
      </c>
      <c r="V508" s="8"/>
      <c r="W508" s="8"/>
      <c r="X508" s="8"/>
      <c r="Y508" s="8"/>
      <c r="Z508" s="8"/>
      <c r="AA508" s="8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</row>
    <row r="509" spans="1:75" ht="16.5" customHeight="1">
      <c r="A509" s="33"/>
      <c r="B509" s="36"/>
      <c r="C509" s="37" t="s">
        <v>135</v>
      </c>
      <c r="D509" s="17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2"/>
      <c r="Q509" s="22"/>
      <c r="R509" s="75"/>
      <c r="S509" s="75"/>
      <c r="T509" s="75"/>
      <c r="U509" s="69" t="s">
        <v>62</v>
      </c>
      <c r="V509" s="8"/>
      <c r="W509" s="8"/>
      <c r="X509" s="8"/>
      <c r="Y509" s="8"/>
      <c r="Z509" s="8"/>
      <c r="AA509" s="8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</row>
    <row r="510" spans="1:75" ht="16.5" customHeight="1" thickBot="1">
      <c r="A510" s="33"/>
      <c r="B510" s="36"/>
      <c r="C510" s="37"/>
      <c r="D510" s="6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3"/>
      <c r="Q510" s="23"/>
      <c r="R510" s="76"/>
      <c r="S510" s="76"/>
      <c r="T510" s="76"/>
      <c r="U510" s="70"/>
      <c r="V510" s="8"/>
      <c r="W510" s="8"/>
      <c r="X510" s="8"/>
      <c r="Y510" s="8"/>
      <c r="Z510" s="8"/>
      <c r="AA510" s="8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</row>
    <row r="511" spans="1:75" ht="16.5" customHeight="1" thickBot="1">
      <c r="A511" s="9">
        <v>1</v>
      </c>
      <c r="B511" s="10">
        <v>2</v>
      </c>
      <c r="C511" s="10">
        <v>3</v>
      </c>
      <c r="D511" s="10">
        <v>4</v>
      </c>
      <c r="E511" s="10">
        <v>5</v>
      </c>
      <c r="F511" s="10">
        <v>6</v>
      </c>
      <c r="G511" s="10">
        <v>7</v>
      </c>
      <c r="H511" s="10">
        <v>8</v>
      </c>
      <c r="I511" s="10">
        <v>9</v>
      </c>
      <c r="J511" s="10">
        <v>10</v>
      </c>
      <c r="K511" s="10">
        <v>11</v>
      </c>
      <c r="L511" s="10">
        <v>12</v>
      </c>
      <c r="M511" s="10">
        <v>13</v>
      </c>
      <c r="N511" s="10">
        <v>14</v>
      </c>
      <c r="O511" s="10">
        <v>15</v>
      </c>
      <c r="P511" s="10">
        <v>16</v>
      </c>
      <c r="Q511" s="71">
        <v>17</v>
      </c>
      <c r="R511" s="10">
        <v>18</v>
      </c>
      <c r="S511" s="71">
        <v>19</v>
      </c>
      <c r="T511" s="71">
        <v>20</v>
      </c>
      <c r="U511" s="9">
        <v>21</v>
      </c>
      <c r="V511" s="8"/>
      <c r="W511" s="8"/>
      <c r="X511" s="8"/>
      <c r="Y511" s="8"/>
      <c r="Z511" s="8"/>
      <c r="AA511" s="8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</row>
    <row r="512" spans="1:75" ht="16.5" customHeight="1">
      <c r="A512" s="33" t="s">
        <v>23</v>
      </c>
      <c r="B512" s="33" t="s">
        <v>147</v>
      </c>
      <c r="C512" s="33">
        <v>70</v>
      </c>
      <c r="D512" s="40">
        <f>C512*35</f>
        <v>2450</v>
      </c>
      <c r="E512" s="36">
        <v>0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3">
        <v>0</v>
      </c>
      <c r="U512" s="14">
        <f>SUM(D512:T512)</f>
        <v>2450</v>
      </c>
      <c r="V512" s="8"/>
      <c r="W512" s="8"/>
      <c r="X512" s="8"/>
      <c r="Y512" s="8"/>
      <c r="Z512" s="8"/>
      <c r="AA512" s="8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</row>
    <row r="513" spans="1:75" ht="16.5" customHeight="1">
      <c r="A513" s="33" t="s">
        <v>74</v>
      </c>
      <c r="B513" s="33" t="s">
        <v>114</v>
      </c>
      <c r="C513" s="36">
        <v>0</v>
      </c>
      <c r="D513" s="40">
        <f>C513*25</f>
        <v>0</v>
      </c>
      <c r="E513" s="36">
        <v>0</v>
      </c>
      <c r="F513" s="36">
        <v>0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  <c r="M513" s="36">
        <v>0</v>
      </c>
      <c r="N513" s="36">
        <v>0</v>
      </c>
      <c r="O513" s="36">
        <v>0</v>
      </c>
      <c r="P513" s="36">
        <v>0</v>
      </c>
      <c r="Q513" s="36">
        <v>0</v>
      </c>
      <c r="R513" s="36">
        <v>0</v>
      </c>
      <c r="S513" s="36">
        <v>0</v>
      </c>
      <c r="T513" s="33">
        <v>0</v>
      </c>
      <c r="U513" s="14">
        <f>SUM(D513:T513)</f>
        <v>0</v>
      </c>
      <c r="V513" s="8"/>
      <c r="W513" s="8"/>
      <c r="X513" s="8"/>
      <c r="Y513" s="8"/>
      <c r="Z513" s="8"/>
      <c r="AA513" s="8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</row>
    <row r="514" spans="1:75" ht="16.5" customHeight="1">
      <c r="A514" s="33"/>
      <c r="B514" s="5" t="s">
        <v>237</v>
      </c>
      <c r="C514" s="36">
        <v>0</v>
      </c>
      <c r="D514" s="40">
        <f>C514*25</f>
        <v>0</v>
      </c>
      <c r="E514" s="36">
        <v>0</v>
      </c>
      <c r="F514" s="36">
        <v>0</v>
      </c>
      <c r="G514" s="36">
        <v>0</v>
      </c>
      <c r="H514" s="36">
        <v>0</v>
      </c>
      <c r="I514" s="36">
        <v>0</v>
      </c>
      <c r="J514" s="36">
        <v>0</v>
      </c>
      <c r="K514" s="36">
        <v>0</v>
      </c>
      <c r="L514" s="36">
        <v>0</v>
      </c>
      <c r="M514" s="36">
        <v>0</v>
      </c>
      <c r="N514" s="36">
        <v>0</v>
      </c>
      <c r="O514" s="36">
        <v>0</v>
      </c>
      <c r="P514" s="36">
        <v>0</v>
      </c>
      <c r="Q514" s="36">
        <v>0</v>
      </c>
      <c r="R514" s="36">
        <v>0</v>
      </c>
      <c r="S514" s="36">
        <v>0</v>
      </c>
      <c r="T514" s="33">
        <v>0</v>
      </c>
      <c r="U514" s="14">
        <f>SUM(D514:T514)</f>
        <v>0</v>
      </c>
      <c r="V514" s="8"/>
      <c r="W514" s="8"/>
      <c r="X514" s="8"/>
      <c r="Y514" s="8"/>
      <c r="Z514" s="8"/>
      <c r="AA514" s="8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</row>
    <row r="515" spans="1:75" ht="16.5" customHeight="1" thickBot="1">
      <c r="A515" s="33"/>
      <c r="B515" s="5" t="s">
        <v>238</v>
      </c>
      <c r="C515" s="33">
        <v>0</v>
      </c>
      <c r="D515" s="40">
        <v>0</v>
      </c>
      <c r="E515" s="36">
        <v>0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  <c r="M515" s="36">
        <v>0</v>
      </c>
      <c r="N515" s="36">
        <v>0</v>
      </c>
      <c r="O515" s="36">
        <v>0</v>
      </c>
      <c r="P515" s="36">
        <v>0</v>
      </c>
      <c r="Q515" s="36">
        <v>0</v>
      </c>
      <c r="R515" s="36">
        <v>0</v>
      </c>
      <c r="S515" s="36">
        <v>0</v>
      </c>
      <c r="T515" s="33">
        <v>0</v>
      </c>
      <c r="U515" s="14">
        <f>SUM(D515:T515)</f>
        <v>0</v>
      </c>
      <c r="V515" s="8"/>
      <c r="W515" s="8"/>
      <c r="X515" s="8"/>
      <c r="Y515" s="8"/>
      <c r="Z515" s="8"/>
      <c r="AA515" s="8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</row>
    <row r="516" spans="1:75" ht="16.5" customHeight="1" thickBot="1">
      <c r="A516" s="6"/>
      <c r="B516" s="12" t="s">
        <v>59</v>
      </c>
      <c r="C516" s="18">
        <f>C512+C513+C514+C515</f>
        <v>70</v>
      </c>
      <c r="D516" s="18">
        <f aca="true" t="shared" si="44" ref="D516:U516">D512+D513+D514+D515</f>
        <v>2450</v>
      </c>
      <c r="E516" s="18">
        <f t="shared" si="44"/>
        <v>0</v>
      </c>
      <c r="F516" s="18">
        <f t="shared" si="44"/>
        <v>0</v>
      </c>
      <c r="G516" s="18">
        <f t="shared" si="44"/>
        <v>0</v>
      </c>
      <c r="H516" s="18">
        <f t="shared" si="44"/>
        <v>0</v>
      </c>
      <c r="I516" s="18">
        <f t="shared" si="44"/>
        <v>0</v>
      </c>
      <c r="J516" s="18">
        <f t="shared" si="44"/>
        <v>0</v>
      </c>
      <c r="K516" s="18">
        <f t="shared" si="44"/>
        <v>0</v>
      </c>
      <c r="L516" s="18">
        <f t="shared" si="44"/>
        <v>0</v>
      </c>
      <c r="M516" s="18">
        <f t="shared" si="44"/>
        <v>0</v>
      </c>
      <c r="N516" s="18">
        <f t="shared" si="44"/>
        <v>0</v>
      </c>
      <c r="O516" s="18">
        <f t="shared" si="44"/>
        <v>0</v>
      </c>
      <c r="P516" s="18">
        <f t="shared" si="44"/>
        <v>0</v>
      </c>
      <c r="Q516" s="18">
        <f t="shared" si="44"/>
        <v>0</v>
      </c>
      <c r="R516" s="18">
        <f t="shared" si="44"/>
        <v>0</v>
      </c>
      <c r="S516" s="18">
        <f t="shared" si="44"/>
        <v>0</v>
      </c>
      <c r="T516" s="18">
        <f t="shared" si="44"/>
        <v>0</v>
      </c>
      <c r="U516" s="18">
        <f t="shared" si="44"/>
        <v>2450</v>
      </c>
      <c r="V516" s="8"/>
      <c r="W516" s="8"/>
      <c r="X516" s="8"/>
      <c r="Y516" s="8"/>
      <c r="Z516" s="8"/>
      <c r="AA516" s="8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</row>
    <row r="517" spans="1:75" ht="65.25" customHeight="1">
      <c r="A517" s="8"/>
      <c r="B517" s="24"/>
      <c r="C517" s="24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8"/>
      <c r="W517" s="8"/>
      <c r="X517" s="8"/>
      <c r="Y517" s="8"/>
      <c r="Z517" s="8"/>
      <c r="AA517" s="8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</row>
    <row r="518" spans="1:75" ht="16.5" customHeight="1">
      <c r="A518" s="8"/>
      <c r="B518" s="62" t="s">
        <v>185</v>
      </c>
      <c r="C518" s="62"/>
      <c r="D518" s="62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59"/>
      <c r="U518" s="24"/>
      <c r="V518" s="8"/>
      <c r="W518" s="8"/>
      <c r="X518" s="8"/>
      <c r="Y518" s="8"/>
      <c r="Z518" s="8"/>
      <c r="AA518" s="8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</row>
    <row r="519" spans="1:75" ht="16.5" customHeight="1" thickBot="1">
      <c r="A519" s="8"/>
      <c r="B519" s="193" t="s">
        <v>151</v>
      </c>
      <c r="C519" s="193"/>
      <c r="D519" s="193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59"/>
      <c r="U519" s="24"/>
      <c r="V519" s="8"/>
      <c r="W519" s="8"/>
      <c r="X519" s="8"/>
      <c r="Y519" s="8"/>
      <c r="Z519" s="8"/>
      <c r="AA519" s="8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</row>
    <row r="520" spans="1:75" ht="16.5" customHeight="1" thickBot="1">
      <c r="A520" s="8"/>
      <c r="B520" s="24"/>
      <c r="C520" s="24"/>
      <c r="D520" s="18">
        <v>5180</v>
      </c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59"/>
      <c r="U520" s="24"/>
      <c r="V520" s="8"/>
      <c r="W520" s="8"/>
      <c r="X520" s="8"/>
      <c r="Y520" s="8"/>
      <c r="Z520" s="8"/>
      <c r="AA520" s="8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</row>
    <row r="521" spans="1:75" ht="16.5" customHeight="1" thickBot="1">
      <c r="A521" s="34" t="s">
        <v>1</v>
      </c>
      <c r="B521" s="35" t="s">
        <v>4</v>
      </c>
      <c r="C521" s="190" t="s">
        <v>105</v>
      </c>
      <c r="D521" s="191"/>
      <c r="E521" s="191"/>
      <c r="F521" s="191"/>
      <c r="G521" s="191"/>
      <c r="H521" s="191"/>
      <c r="I521" s="191"/>
      <c r="J521" s="191"/>
      <c r="K521" s="191"/>
      <c r="L521" s="191"/>
      <c r="M521" s="191"/>
      <c r="N521" s="192"/>
      <c r="O521" s="27"/>
      <c r="P521" s="21"/>
      <c r="Q521" s="21"/>
      <c r="R521" s="21"/>
      <c r="S521" s="74"/>
      <c r="T521" s="74"/>
      <c r="U521" s="49" t="s">
        <v>7</v>
      </c>
      <c r="V521" s="8"/>
      <c r="W521" s="8"/>
      <c r="X521" s="8"/>
      <c r="Y521" s="8"/>
      <c r="Z521" s="8"/>
      <c r="AA521" s="8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</row>
    <row r="522" spans="1:75" ht="16.5" customHeight="1">
      <c r="A522" s="33" t="s">
        <v>2</v>
      </c>
      <c r="B522" s="4"/>
      <c r="C522" s="77" t="s">
        <v>5</v>
      </c>
      <c r="D522" s="37" t="s">
        <v>152</v>
      </c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8"/>
      <c r="P522" s="22"/>
      <c r="Q522" s="22"/>
      <c r="R522" s="22"/>
      <c r="S522" s="75"/>
      <c r="T522" s="75"/>
      <c r="U522" s="17" t="s">
        <v>61</v>
      </c>
      <c r="V522" s="8"/>
      <c r="W522" s="8"/>
      <c r="X522" s="8"/>
      <c r="Y522" s="8"/>
      <c r="Z522" s="8"/>
      <c r="AA522" s="8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</row>
    <row r="523" spans="1:75" ht="16.5" customHeight="1">
      <c r="A523" s="33" t="s">
        <v>3</v>
      </c>
      <c r="B523" s="4"/>
      <c r="C523" s="37" t="s">
        <v>132</v>
      </c>
      <c r="D523" s="37" t="s">
        <v>153</v>
      </c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2"/>
      <c r="Q523" s="22"/>
      <c r="R523" s="22"/>
      <c r="S523" s="75"/>
      <c r="T523" s="75"/>
      <c r="U523" s="17" t="s">
        <v>63</v>
      </c>
      <c r="V523" s="8"/>
      <c r="W523" s="8"/>
      <c r="X523" s="8"/>
      <c r="Y523" s="8"/>
      <c r="Z523" s="8"/>
      <c r="AA523" s="8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</row>
    <row r="524" spans="1:75" ht="16.5" customHeight="1">
      <c r="A524" s="33"/>
      <c r="B524" s="4"/>
      <c r="C524" s="37" t="s">
        <v>135</v>
      </c>
      <c r="D524" s="17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2"/>
      <c r="Q524" s="22"/>
      <c r="R524" s="22"/>
      <c r="S524" s="75"/>
      <c r="T524" s="75"/>
      <c r="U524" s="17" t="s">
        <v>62</v>
      </c>
      <c r="V524" s="8"/>
      <c r="W524" s="8"/>
      <c r="X524" s="8"/>
      <c r="Y524" s="8"/>
      <c r="Z524" s="8"/>
      <c r="AA524" s="8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</row>
    <row r="525" spans="1:75" ht="16.5" customHeight="1" thickBot="1">
      <c r="A525" s="33"/>
      <c r="B525" s="4"/>
      <c r="C525" s="37"/>
      <c r="D525" s="6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3"/>
      <c r="Q525" s="23"/>
      <c r="R525" s="23"/>
      <c r="S525" s="76"/>
      <c r="T525" s="76"/>
      <c r="U525" s="38"/>
      <c r="V525" s="8"/>
      <c r="W525" s="8"/>
      <c r="X525" s="8"/>
      <c r="Y525" s="8"/>
      <c r="Z525" s="8"/>
      <c r="AA525" s="8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</row>
    <row r="526" spans="1:75" ht="16.5" customHeight="1" thickBot="1">
      <c r="A526" s="9">
        <v>1</v>
      </c>
      <c r="B526" s="10">
        <v>2</v>
      </c>
      <c r="C526" s="10">
        <v>3</v>
      </c>
      <c r="D526" s="122">
        <v>4</v>
      </c>
      <c r="E526" s="10">
        <v>5</v>
      </c>
      <c r="F526" s="10">
        <v>6</v>
      </c>
      <c r="G526" s="10">
        <v>7</v>
      </c>
      <c r="H526" s="10">
        <v>8</v>
      </c>
      <c r="I526" s="10">
        <v>9</v>
      </c>
      <c r="J526" s="10">
        <v>10</v>
      </c>
      <c r="K526" s="10">
        <v>11</v>
      </c>
      <c r="L526" s="10">
        <v>12</v>
      </c>
      <c r="M526" s="10">
        <v>13</v>
      </c>
      <c r="N526" s="10">
        <v>14</v>
      </c>
      <c r="O526" s="10">
        <v>15</v>
      </c>
      <c r="P526" s="10">
        <v>16</v>
      </c>
      <c r="Q526" s="71">
        <v>17</v>
      </c>
      <c r="R526" s="10">
        <v>18</v>
      </c>
      <c r="S526" s="71">
        <v>19</v>
      </c>
      <c r="T526" s="71">
        <v>20</v>
      </c>
      <c r="U526" s="9">
        <v>21</v>
      </c>
      <c r="V526" s="8"/>
      <c r="W526" s="8"/>
      <c r="X526" s="8"/>
      <c r="Y526" s="8"/>
      <c r="Z526" s="8"/>
      <c r="AA526" s="8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</row>
    <row r="527" spans="1:75" ht="16.5" customHeight="1">
      <c r="A527" s="77">
        <v>1</v>
      </c>
      <c r="B527" s="33" t="s">
        <v>147</v>
      </c>
      <c r="C527" s="163">
        <v>70</v>
      </c>
      <c r="D527" s="45">
        <f>C527*74</f>
        <v>5180</v>
      </c>
      <c r="E527" s="36">
        <v>0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46">
        <v>0</v>
      </c>
      <c r="Q527" s="46">
        <v>0</v>
      </c>
      <c r="R527" s="47">
        <v>0</v>
      </c>
      <c r="S527" s="47">
        <v>0</v>
      </c>
      <c r="T527" s="47">
        <v>0</v>
      </c>
      <c r="U527" s="20">
        <f>D527</f>
        <v>5180</v>
      </c>
      <c r="V527" s="8"/>
      <c r="W527" s="8"/>
      <c r="X527" s="8"/>
      <c r="Y527" s="8"/>
      <c r="Z527" s="8"/>
      <c r="AA527" s="8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</row>
    <row r="528" spans="1:75" ht="16.5" customHeight="1">
      <c r="A528" s="44">
        <v>2</v>
      </c>
      <c r="B528" s="5" t="s">
        <v>230</v>
      </c>
      <c r="C528" s="123">
        <v>0</v>
      </c>
      <c r="D528" s="41">
        <f>C528*61</f>
        <v>0</v>
      </c>
      <c r="E528" s="36">
        <v>0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0</v>
      </c>
      <c r="U528" s="58">
        <f>D528</f>
        <v>0</v>
      </c>
      <c r="V528" s="8"/>
      <c r="W528" s="8"/>
      <c r="X528" s="8"/>
      <c r="Y528" s="8"/>
      <c r="Z528" s="8"/>
      <c r="AA528" s="8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</row>
    <row r="529" spans="1:75" ht="16.5" customHeight="1">
      <c r="A529" s="44"/>
      <c r="B529" s="5" t="s">
        <v>237</v>
      </c>
      <c r="C529" s="123">
        <v>0</v>
      </c>
      <c r="D529" s="41">
        <v>0</v>
      </c>
      <c r="E529" s="36">
        <v>0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58">
        <f>D529</f>
        <v>0</v>
      </c>
      <c r="V529" s="8"/>
      <c r="W529" s="8"/>
      <c r="X529" s="8"/>
      <c r="Y529" s="8"/>
      <c r="Z529" s="8"/>
      <c r="AA529" s="8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</row>
    <row r="530" spans="1:75" ht="16.5" customHeight="1" thickBot="1">
      <c r="A530" s="44"/>
      <c r="B530" s="5" t="s">
        <v>238</v>
      </c>
      <c r="C530" s="123">
        <v>0</v>
      </c>
      <c r="D530" s="101">
        <v>0</v>
      </c>
      <c r="E530" s="36">
        <v>0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58">
        <f>D530</f>
        <v>0</v>
      </c>
      <c r="V530" s="8"/>
      <c r="W530" s="8"/>
      <c r="X530" s="8"/>
      <c r="Y530" s="8"/>
      <c r="Z530" s="8"/>
      <c r="AA530" s="8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</row>
    <row r="531" spans="1:75" ht="16.5" customHeight="1" thickBot="1">
      <c r="A531" s="48"/>
      <c r="B531" s="12" t="s">
        <v>59</v>
      </c>
      <c r="C531" s="18">
        <f aca="true" t="shared" si="45" ref="C531:U531">SUM(C527:C530)</f>
        <v>70</v>
      </c>
      <c r="D531" s="13">
        <f t="shared" si="45"/>
        <v>5180</v>
      </c>
      <c r="E531" s="18">
        <f t="shared" si="45"/>
        <v>0</v>
      </c>
      <c r="F531" s="18">
        <f t="shared" si="45"/>
        <v>0</v>
      </c>
      <c r="G531" s="18">
        <f t="shared" si="45"/>
        <v>0</v>
      </c>
      <c r="H531" s="18">
        <f t="shared" si="45"/>
        <v>0</v>
      </c>
      <c r="I531" s="18">
        <f t="shared" si="45"/>
        <v>0</v>
      </c>
      <c r="J531" s="18">
        <f t="shared" si="45"/>
        <v>0</v>
      </c>
      <c r="K531" s="18">
        <f t="shared" si="45"/>
        <v>0</v>
      </c>
      <c r="L531" s="18">
        <f t="shared" si="45"/>
        <v>0</v>
      </c>
      <c r="M531" s="18">
        <f t="shared" si="45"/>
        <v>0</v>
      </c>
      <c r="N531" s="18">
        <f t="shared" si="45"/>
        <v>0</v>
      </c>
      <c r="O531" s="18">
        <f t="shared" si="45"/>
        <v>0</v>
      </c>
      <c r="P531" s="18">
        <f t="shared" si="45"/>
        <v>0</v>
      </c>
      <c r="Q531" s="18">
        <f t="shared" si="45"/>
        <v>0</v>
      </c>
      <c r="R531" s="18">
        <f t="shared" si="45"/>
        <v>0</v>
      </c>
      <c r="S531" s="18">
        <f t="shared" si="45"/>
        <v>0</v>
      </c>
      <c r="T531" s="18">
        <f t="shared" si="45"/>
        <v>0</v>
      </c>
      <c r="U531" s="18">
        <f t="shared" si="45"/>
        <v>5180</v>
      </c>
      <c r="V531" s="8"/>
      <c r="W531" s="8"/>
      <c r="X531" s="8"/>
      <c r="Y531" s="8"/>
      <c r="Z531" s="8"/>
      <c r="AA531" s="8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</row>
    <row r="532" spans="1:75" ht="16.5" customHeight="1">
      <c r="A532" s="8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8"/>
      <c r="W532" s="8"/>
      <c r="X532" s="8"/>
      <c r="Y532" s="8"/>
      <c r="Z532" s="8"/>
      <c r="AA532" s="8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</row>
    <row r="533" spans="1:75" ht="16.5" customHeight="1">
      <c r="A533" s="8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8"/>
      <c r="W533" s="8"/>
      <c r="X533" s="8"/>
      <c r="Y533" s="8"/>
      <c r="Z533" s="8"/>
      <c r="AA533" s="8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</row>
    <row r="534" spans="1:75" ht="16.5" customHeight="1">
      <c r="A534" s="8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8"/>
      <c r="W534" s="8"/>
      <c r="X534" s="8"/>
      <c r="Y534" s="8"/>
      <c r="Z534" s="8"/>
      <c r="AA534" s="8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</row>
    <row r="535" spans="1:75" ht="16.5" customHeight="1">
      <c r="A535" s="8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8"/>
      <c r="W535" s="8"/>
      <c r="X535" s="8"/>
      <c r="Y535" s="8"/>
      <c r="Z535" s="8"/>
      <c r="AA535" s="8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</row>
    <row r="536" spans="1:75" ht="16.5" customHeight="1">
      <c r="A536" s="8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8"/>
      <c r="W536" s="8"/>
      <c r="X536" s="8"/>
      <c r="Y536" s="8"/>
      <c r="Z536" s="8"/>
      <c r="AA536" s="8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</row>
    <row r="537" spans="1:75" ht="54.75" customHeight="1" thickBot="1">
      <c r="A537" s="8"/>
      <c r="B537" s="24"/>
      <c r="C537" s="24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59"/>
      <c r="U537" s="24"/>
      <c r="V537" s="8"/>
      <c r="W537" s="8"/>
      <c r="X537" s="8"/>
      <c r="Y537" s="8"/>
      <c r="Z537" s="8"/>
      <c r="AA537" s="8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</row>
    <row r="538" spans="1:75" ht="16.5" customHeight="1" thickBot="1">
      <c r="A538" s="8"/>
      <c r="B538" s="193" t="s">
        <v>186</v>
      </c>
      <c r="C538" s="199"/>
      <c r="D538" s="95">
        <v>7000</v>
      </c>
      <c r="E538" s="52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59"/>
      <c r="U538" s="24"/>
      <c r="V538" s="8"/>
      <c r="W538" s="8"/>
      <c r="X538" s="8"/>
      <c r="Y538" s="8"/>
      <c r="Z538" s="8"/>
      <c r="AA538" s="8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</row>
    <row r="539" spans="1:75" ht="16.5" customHeight="1" thickBot="1">
      <c r="A539" s="8"/>
      <c r="B539" s="50"/>
      <c r="C539" s="50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59"/>
      <c r="U539" s="24"/>
      <c r="V539" s="8"/>
      <c r="W539" s="8"/>
      <c r="X539" s="8"/>
      <c r="Y539" s="8"/>
      <c r="Z539" s="8"/>
      <c r="AA539" s="8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</row>
    <row r="540" spans="1:75" ht="16.5" customHeight="1" thickBot="1">
      <c r="A540" s="34" t="s">
        <v>1</v>
      </c>
      <c r="B540" s="35" t="s">
        <v>4</v>
      </c>
      <c r="C540" s="190" t="s">
        <v>105</v>
      </c>
      <c r="D540" s="191"/>
      <c r="E540" s="191"/>
      <c r="F540" s="191"/>
      <c r="G540" s="191"/>
      <c r="H540" s="191"/>
      <c r="I540" s="191"/>
      <c r="J540" s="191"/>
      <c r="K540" s="191"/>
      <c r="L540" s="191"/>
      <c r="M540" s="191"/>
      <c r="N540" s="192"/>
      <c r="O540" s="27"/>
      <c r="P540" s="21"/>
      <c r="Q540" s="21"/>
      <c r="R540" s="21"/>
      <c r="S540" s="74"/>
      <c r="T540" s="74"/>
      <c r="U540" s="49" t="s">
        <v>7</v>
      </c>
      <c r="V540" s="8"/>
      <c r="W540" s="8"/>
      <c r="X540" s="8"/>
      <c r="Y540" s="8"/>
      <c r="Z540" s="8"/>
      <c r="AA540" s="8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</row>
    <row r="541" spans="1:75" ht="16.5" customHeight="1">
      <c r="A541" s="33" t="s">
        <v>2</v>
      </c>
      <c r="B541" s="4"/>
      <c r="C541" s="77" t="s">
        <v>5</v>
      </c>
      <c r="D541" s="37" t="s">
        <v>152</v>
      </c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8"/>
      <c r="P541" s="22"/>
      <c r="Q541" s="22"/>
      <c r="R541" s="22"/>
      <c r="S541" s="75"/>
      <c r="T541" s="75"/>
      <c r="U541" s="17" t="s">
        <v>61</v>
      </c>
      <c r="V541" s="8"/>
      <c r="W541" s="8"/>
      <c r="X541" s="8"/>
      <c r="Y541" s="8"/>
      <c r="Z541" s="8"/>
      <c r="AA541" s="8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</row>
    <row r="542" spans="1:75" ht="16.5" customHeight="1">
      <c r="A542" s="33" t="s">
        <v>3</v>
      </c>
      <c r="B542" s="4"/>
      <c r="C542" s="37" t="s">
        <v>132</v>
      </c>
      <c r="D542" s="37" t="s">
        <v>153</v>
      </c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2"/>
      <c r="Q542" s="22"/>
      <c r="R542" s="22"/>
      <c r="S542" s="75"/>
      <c r="T542" s="75"/>
      <c r="U542" s="17" t="s">
        <v>63</v>
      </c>
      <c r="V542" s="8"/>
      <c r="W542" s="8"/>
      <c r="X542" s="8"/>
      <c r="Y542" s="8"/>
      <c r="Z542" s="8"/>
      <c r="AA542" s="8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</row>
    <row r="543" spans="1:75" ht="16.5" customHeight="1">
      <c r="A543" s="33"/>
      <c r="B543" s="4"/>
      <c r="C543" s="37" t="s">
        <v>135</v>
      </c>
      <c r="D543" s="17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2"/>
      <c r="Q543" s="22"/>
      <c r="R543" s="22"/>
      <c r="S543" s="75"/>
      <c r="T543" s="75"/>
      <c r="U543" s="17" t="s">
        <v>62</v>
      </c>
      <c r="V543" s="8"/>
      <c r="W543" s="8"/>
      <c r="X543" s="8"/>
      <c r="Y543" s="8"/>
      <c r="Z543" s="8"/>
      <c r="AA543" s="8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</row>
    <row r="544" spans="1:75" ht="16.5" customHeight="1" thickBot="1">
      <c r="A544" s="33"/>
      <c r="B544" s="4"/>
      <c r="C544" s="37"/>
      <c r="D544" s="6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3"/>
      <c r="Q544" s="23"/>
      <c r="R544" s="23"/>
      <c r="S544" s="76"/>
      <c r="T544" s="76"/>
      <c r="U544" s="38"/>
      <c r="V544" s="8"/>
      <c r="W544" s="8"/>
      <c r="X544" s="8"/>
      <c r="Y544" s="8"/>
      <c r="Z544" s="8"/>
      <c r="AA544" s="8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</row>
    <row r="545" spans="1:75" ht="16.5" customHeight="1" thickBot="1">
      <c r="A545" s="9">
        <v>1</v>
      </c>
      <c r="B545" s="10">
        <v>2</v>
      </c>
      <c r="C545" s="10">
        <v>3</v>
      </c>
      <c r="D545" s="10">
        <v>4</v>
      </c>
      <c r="E545" s="10">
        <v>5</v>
      </c>
      <c r="F545" s="10">
        <v>6</v>
      </c>
      <c r="G545" s="10">
        <v>7</v>
      </c>
      <c r="H545" s="10">
        <v>8</v>
      </c>
      <c r="I545" s="10">
        <v>9</v>
      </c>
      <c r="J545" s="10">
        <v>10</v>
      </c>
      <c r="K545" s="10">
        <v>11</v>
      </c>
      <c r="L545" s="10">
        <v>12</v>
      </c>
      <c r="M545" s="10">
        <v>13</v>
      </c>
      <c r="N545" s="10">
        <v>14</v>
      </c>
      <c r="O545" s="10">
        <v>15</v>
      </c>
      <c r="P545" s="10">
        <v>16</v>
      </c>
      <c r="Q545" s="71">
        <v>17</v>
      </c>
      <c r="R545" s="10">
        <v>18</v>
      </c>
      <c r="S545" s="71">
        <v>19</v>
      </c>
      <c r="T545" s="71">
        <v>20</v>
      </c>
      <c r="U545" s="9">
        <v>21</v>
      </c>
      <c r="V545" s="8"/>
      <c r="W545" s="8"/>
      <c r="X545" s="8"/>
      <c r="Y545" s="8"/>
      <c r="Z545" s="8"/>
      <c r="AA545" s="8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</row>
    <row r="546" spans="1:75" ht="16.5" customHeight="1">
      <c r="A546" s="77" t="s">
        <v>23</v>
      </c>
      <c r="B546" s="33" t="s">
        <v>147</v>
      </c>
      <c r="C546" s="34">
        <v>70</v>
      </c>
      <c r="D546" s="47">
        <v>7000</v>
      </c>
      <c r="E546" s="33">
        <v>0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20">
        <f>D546</f>
        <v>7000</v>
      </c>
      <c r="V546" s="8"/>
      <c r="W546" s="8"/>
      <c r="X546" s="8"/>
      <c r="Y546" s="8"/>
      <c r="Z546" s="8"/>
      <c r="AA546" s="8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</row>
    <row r="547" spans="1:75" ht="16.5" customHeight="1">
      <c r="A547" s="44">
        <v>2</v>
      </c>
      <c r="B547" s="33" t="s">
        <v>114</v>
      </c>
      <c r="C547" s="33">
        <v>0</v>
      </c>
      <c r="D547" s="40">
        <v>0</v>
      </c>
      <c r="E547" s="33">
        <v>0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58">
        <f>D547</f>
        <v>0</v>
      </c>
      <c r="V547" s="8"/>
      <c r="W547" s="8"/>
      <c r="X547" s="8"/>
      <c r="Y547" s="8"/>
      <c r="Z547" s="8"/>
      <c r="AA547" s="8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</row>
    <row r="548" spans="1:75" ht="16.5" customHeight="1">
      <c r="A548" s="44"/>
      <c r="B548" s="5" t="s">
        <v>237</v>
      </c>
      <c r="C548" s="33">
        <v>0</v>
      </c>
      <c r="D548" s="40">
        <v>0</v>
      </c>
      <c r="E548" s="33">
        <v>0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58">
        <f>D548</f>
        <v>0</v>
      </c>
      <c r="V548" s="8"/>
      <c r="W548" s="8"/>
      <c r="X548" s="8"/>
      <c r="Y548" s="8"/>
      <c r="Z548" s="8"/>
      <c r="AA548" s="8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</row>
    <row r="549" spans="1:75" ht="16.5" customHeight="1" thickBot="1">
      <c r="A549" s="56"/>
      <c r="B549" s="5" t="s">
        <v>238</v>
      </c>
      <c r="C549" s="33">
        <v>0</v>
      </c>
      <c r="D549" s="33">
        <v>0</v>
      </c>
      <c r="E549" s="33">
        <v>0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58">
        <f>D549</f>
        <v>0</v>
      </c>
      <c r="V549" s="8"/>
      <c r="W549" s="8"/>
      <c r="X549" s="8"/>
      <c r="Y549" s="8"/>
      <c r="Z549" s="8"/>
      <c r="AA549" s="8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</row>
    <row r="550" spans="1:75" ht="16.5" customHeight="1" thickBot="1">
      <c r="A550" s="48"/>
      <c r="B550" s="12" t="s">
        <v>59</v>
      </c>
      <c r="C550" s="18">
        <f aca="true" t="shared" si="46" ref="C550:O550">SUM(C546:C549)</f>
        <v>70</v>
      </c>
      <c r="D550" s="18">
        <f t="shared" si="46"/>
        <v>7000</v>
      </c>
      <c r="E550" s="18">
        <f t="shared" si="46"/>
        <v>0</v>
      </c>
      <c r="F550" s="18">
        <f t="shared" si="46"/>
        <v>0</v>
      </c>
      <c r="G550" s="18">
        <f t="shared" si="46"/>
        <v>0</v>
      </c>
      <c r="H550" s="18">
        <f t="shared" si="46"/>
        <v>0</v>
      </c>
      <c r="I550" s="18">
        <f t="shared" si="46"/>
        <v>0</v>
      </c>
      <c r="J550" s="18">
        <f t="shared" si="46"/>
        <v>0</v>
      </c>
      <c r="K550" s="18">
        <f t="shared" si="46"/>
        <v>0</v>
      </c>
      <c r="L550" s="18">
        <f t="shared" si="46"/>
        <v>0</v>
      </c>
      <c r="M550" s="18">
        <f t="shared" si="46"/>
        <v>0</v>
      </c>
      <c r="N550" s="18">
        <f t="shared" si="46"/>
        <v>0</v>
      </c>
      <c r="O550" s="18">
        <f t="shared" si="46"/>
        <v>0</v>
      </c>
      <c r="P550" s="12">
        <v>0</v>
      </c>
      <c r="Q550" s="12">
        <v>0</v>
      </c>
      <c r="R550" s="19">
        <v>0</v>
      </c>
      <c r="S550" s="19">
        <v>0</v>
      </c>
      <c r="T550" s="79">
        <v>0</v>
      </c>
      <c r="U550" s="18">
        <f>SUM(U546:U549)</f>
        <v>7000</v>
      </c>
      <c r="V550" s="8"/>
      <c r="W550" s="8"/>
      <c r="X550" s="8"/>
      <c r="Y550" s="8"/>
      <c r="Z550" s="8"/>
      <c r="AA550" s="8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</row>
    <row r="551" spans="1:75" ht="16.5" customHeight="1">
      <c r="A551" s="8"/>
      <c r="B551" s="24"/>
      <c r="C551" s="24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8"/>
      <c r="W551" s="8"/>
      <c r="X551" s="8"/>
      <c r="Y551" s="8"/>
      <c r="Z551" s="8"/>
      <c r="AA551" s="8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</row>
    <row r="552" spans="1:75" ht="26.25" customHeight="1" thickBot="1">
      <c r="A552" s="8"/>
      <c r="B552" s="24"/>
      <c r="C552" s="24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8"/>
      <c r="W552" s="8"/>
      <c r="X552" s="8"/>
      <c r="Y552" s="8"/>
      <c r="Z552" s="8"/>
      <c r="AA552" s="8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</row>
    <row r="553" spans="1:75" ht="16.5" customHeight="1" thickBot="1">
      <c r="A553" s="8"/>
      <c r="B553" s="24" t="s">
        <v>205</v>
      </c>
      <c r="C553" s="24"/>
      <c r="D553" s="96">
        <v>2940</v>
      </c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59"/>
      <c r="U553" s="24"/>
      <c r="V553" s="8"/>
      <c r="W553" s="8"/>
      <c r="X553" s="8"/>
      <c r="Y553" s="8"/>
      <c r="Z553" s="8"/>
      <c r="AA553" s="8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</row>
    <row r="554" spans="1:75" ht="16.5" customHeight="1" thickBot="1">
      <c r="A554" s="8"/>
      <c r="B554" s="24"/>
      <c r="C554" s="24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59"/>
      <c r="U554" s="24"/>
      <c r="V554" s="8"/>
      <c r="W554" s="8"/>
      <c r="X554" s="8"/>
      <c r="Y554" s="8"/>
      <c r="Z554" s="8"/>
      <c r="AA554" s="8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</row>
    <row r="555" spans="1:75" ht="16.5" customHeight="1" thickBot="1">
      <c r="A555" s="34" t="s">
        <v>1</v>
      </c>
      <c r="B555" s="35" t="s">
        <v>4</v>
      </c>
      <c r="C555" s="190" t="s">
        <v>105</v>
      </c>
      <c r="D555" s="191"/>
      <c r="E555" s="191"/>
      <c r="F555" s="191"/>
      <c r="G555" s="191"/>
      <c r="H555" s="191"/>
      <c r="I555" s="191"/>
      <c r="J555" s="191"/>
      <c r="K555" s="191"/>
      <c r="L555" s="191"/>
      <c r="M555" s="191"/>
      <c r="N555" s="192"/>
      <c r="O555" s="21"/>
      <c r="P555" s="21"/>
      <c r="Q555" s="21"/>
      <c r="R555" s="74"/>
      <c r="S555" s="112"/>
      <c r="T555" s="49" t="s">
        <v>137</v>
      </c>
      <c r="U555" s="7" t="s">
        <v>7</v>
      </c>
      <c r="V555" s="8"/>
      <c r="W555" s="8"/>
      <c r="X555" s="8"/>
      <c r="Y555" s="8"/>
      <c r="Z555" s="8"/>
      <c r="AA555" s="8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</row>
    <row r="556" spans="1:75" ht="16.5" customHeight="1">
      <c r="A556" s="33" t="s">
        <v>2</v>
      </c>
      <c r="B556" s="36"/>
      <c r="C556" s="27"/>
      <c r="D556" s="27"/>
      <c r="E556" s="37" t="s">
        <v>5</v>
      </c>
      <c r="F556" s="37" t="s">
        <v>152</v>
      </c>
      <c r="G556" s="37" t="s">
        <v>5</v>
      </c>
      <c r="H556" s="128" t="s">
        <v>215</v>
      </c>
      <c r="I556" s="27"/>
      <c r="J556" s="27"/>
      <c r="K556" s="27"/>
      <c r="L556" s="27"/>
      <c r="M556" s="27"/>
      <c r="N556" s="27"/>
      <c r="O556" s="22"/>
      <c r="P556" s="22"/>
      <c r="Q556" s="22"/>
      <c r="R556" s="75"/>
      <c r="S556" s="110"/>
      <c r="T556" s="17" t="s">
        <v>138</v>
      </c>
      <c r="U556" s="69" t="s">
        <v>61</v>
      </c>
      <c r="V556" s="8"/>
      <c r="W556" s="8"/>
      <c r="X556" s="8"/>
      <c r="Y556" s="8"/>
      <c r="Z556" s="8"/>
      <c r="AA556" s="8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</row>
    <row r="557" spans="1:75" ht="16.5" customHeight="1">
      <c r="A557" s="33" t="s">
        <v>3</v>
      </c>
      <c r="B557" s="36"/>
      <c r="C557" s="28"/>
      <c r="D557" s="28"/>
      <c r="E557" s="37" t="s">
        <v>155</v>
      </c>
      <c r="F557" s="37" t="s">
        <v>157</v>
      </c>
      <c r="G557" s="37" t="s">
        <v>132</v>
      </c>
      <c r="H557" s="37" t="s">
        <v>153</v>
      </c>
      <c r="I557" s="28"/>
      <c r="J557" s="28"/>
      <c r="K557" s="28"/>
      <c r="L557" s="28"/>
      <c r="M557" s="28"/>
      <c r="N557" s="28"/>
      <c r="O557" s="22"/>
      <c r="P557" s="22"/>
      <c r="Q557" s="22"/>
      <c r="R557" s="75"/>
      <c r="S557" s="110"/>
      <c r="T557" s="44"/>
      <c r="U557" s="69" t="s">
        <v>63</v>
      </c>
      <c r="V557" s="8"/>
      <c r="W557" s="8"/>
      <c r="X557" s="8"/>
      <c r="Y557" s="8"/>
      <c r="Z557" s="8"/>
      <c r="AA557" s="8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</row>
    <row r="558" spans="1:75" ht="16.5" customHeight="1">
      <c r="A558" s="33"/>
      <c r="B558" s="36"/>
      <c r="C558" s="28"/>
      <c r="D558" s="28"/>
      <c r="E558" s="37" t="s">
        <v>156</v>
      </c>
      <c r="F558" s="69"/>
      <c r="G558" s="37" t="s">
        <v>133</v>
      </c>
      <c r="H558" s="69"/>
      <c r="I558" s="28"/>
      <c r="J558" s="28"/>
      <c r="K558" s="28"/>
      <c r="L558" s="28"/>
      <c r="M558" s="28"/>
      <c r="N558" s="28"/>
      <c r="O558" s="22"/>
      <c r="P558" s="22"/>
      <c r="Q558" s="22"/>
      <c r="R558" s="75"/>
      <c r="S558" s="110"/>
      <c r="T558" s="187"/>
      <c r="U558" s="69" t="s">
        <v>62</v>
      </c>
      <c r="V558" s="8"/>
      <c r="W558" s="8"/>
      <c r="X558" s="8"/>
      <c r="Y558" s="8"/>
      <c r="Z558" s="8"/>
      <c r="AA558" s="8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</row>
    <row r="559" spans="1:75" ht="16.5" customHeight="1" thickBot="1">
      <c r="A559" s="33"/>
      <c r="B559" s="36"/>
      <c r="C559" s="29"/>
      <c r="D559" s="29"/>
      <c r="E559" s="69"/>
      <c r="F559" s="69"/>
      <c r="G559" s="69"/>
      <c r="H559" s="69"/>
      <c r="I559" s="29"/>
      <c r="J559" s="29"/>
      <c r="K559" s="29"/>
      <c r="L559" s="29"/>
      <c r="M559" s="29"/>
      <c r="N559" s="29"/>
      <c r="O559" s="23"/>
      <c r="P559" s="23"/>
      <c r="Q559" s="23"/>
      <c r="R559" s="76"/>
      <c r="S559" s="111"/>
      <c r="T559" s="188"/>
      <c r="U559" s="70"/>
      <c r="V559" s="8"/>
      <c r="W559" s="8"/>
      <c r="X559" s="8"/>
      <c r="Y559" s="8"/>
      <c r="Z559" s="8"/>
      <c r="AA559" s="8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</row>
    <row r="560" spans="1:75" ht="16.5" customHeight="1" thickBot="1">
      <c r="A560" s="9">
        <v>1</v>
      </c>
      <c r="B560" s="10">
        <v>2</v>
      </c>
      <c r="C560" s="10">
        <v>3</v>
      </c>
      <c r="D560" s="10">
        <v>4</v>
      </c>
      <c r="E560" s="10">
        <v>5</v>
      </c>
      <c r="F560" s="10">
        <v>6</v>
      </c>
      <c r="G560" s="10">
        <v>7</v>
      </c>
      <c r="H560" s="10">
        <v>8</v>
      </c>
      <c r="I560" s="10">
        <v>9</v>
      </c>
      <c r="J560" s="10">
        <v>10</v>
      </c>
      <c r="K560" s="10">
        <v>11</v>
      </c>
      <c r="L560" s="10">
        <v>12</v>
      </c>
      <c r="M560" s="10">
        <v>13</v>
      </c>
      <c r="N560" s="10">
        <v>14</v>
      </c>
      <c r="O560" s="10">
        <v>15</v>
      </c>
      <c r="P560" s="10">
        <v>16</v>
      </c>
      <c r="Q560" s="71">
        <v>17</v>
      </c>
      <c r="R560" s="10">
        <v>18</v>
      </c>
      <c r="S560" s="71">
        <v>19</v>
      </c>
      <c r="T560" s="71">
        <v>20</v>
      </c>
      <c r="U560" s="9">
        <v>21</v>
      </c>
      <c r="V560" s="8"/>
      <c r="W560" s="8"/>
      <c r="X560" s="8"/>
      <c r="Y560" s="8"/>
      <c r="Z560" s="8"/>
      <c r="AA560" s="8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</row>
    <row r="561" spans="1:75" ht="16.5" customHeight="1">
      <c r="A561" s="33" t="s">
        <v>23</v>
      </c>
      <c r="B561" s="33" t="s">
        <v>147</v>
      </c>
      <c r="C561" s="36">
        <v>0</v>
      </c>
      <c r="D561" s="36">
        <v>0</v>
      </c>
      <c r="E561" s="40">
        <v>0</v>
      </c>
      <c r="F561" s="40">
        <v>0</v>
      </c>
      <c r="G561" s="40">
        <v>70</v>
      </c>
      <c r="H561" s="40">
        <f>G561*42</f>
        <v>2940</v>
      </c>
      <c r="I561" s="40">
        <v>0</v>
      </c>
      <c r="J561" s="40">
        <v>0</v>
      </c>
      <c r="K561" s="40">
        <v>0</v>
      </c>
      <c r="L561" s="40">
        <v>0</v>
      </c>
      <c r="M561" s="40">
        <v>0</v>
      </c>
      <c r="N561" s="40">
        <v>0</v>
      </c>
      <c r="O561" s="40">
        <v>0</v>
      </c>
      <c r="P561" s="36">
        <v>0</v>
      </c>
      <c r="Q561" s="36">
        <v>0</v>
      </c>
      <c r="R561" s="36">
        <v>0</v>
      </c>
      <c r="S561" s="36">
        <v>0</v>
      </c>
      <c r="T561" s="33">
        <v>0</v>
      </c>
      <c r="U561" s="14">
        <f>F561+H561+T561</f>
        <v>2940</v>
      </c>
      <c r="V561" s="8"/>
      <c r="W561" s="8"/>
      <c r="X561" s="8"/>
      <c r="Y561" s="8"/>
      <c r="Z561" s="8"/>
      <c r="AA561" s="8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</row>
    <row r="562" spans="1:75" ht="16.5" customHeight="1">
      <c r="A562" s="44">
        <v>2</v>
      </c>
      <c r="B562" s="33" t="s">
        <v>114</v>
      </c>
      <c r="C562" s="33">
        <v>0</v>
      </c>
      <c r="D562" s="40">
        <v>0</v>
      </c>
      <c r="E562" s="33">
        <v>0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14">
        <f>F562+H562+T562</f>
        <v>0</v>
      </c>
      <c r="V562" s="8"/>
      <c r="W562" s="8"/>
      <c r="X562" s="8"/>
      <c r="Y562" s="8"/>
      <c r="Z562" s="8"/>
      <c r="AA562" s="8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</row>
    <row r="563" spans="1:75" ht="16.5" customHeight="1">
      <c r="A563" s="44"/>
      <c r="B563" s="5" t="s">
        <v>237</v>
      </c>
      <c r="C563" s="33">
        <v>0</v>
      </c>
      <c r="D563" s="40">
        <v>0</v>
      </c>
      <c r="E563" s="33">
        <v>0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14">
        <f>F563+H563+T563</f>
        <v>0</v>
      </c>
      <c r="V563" s="8"/>
      <c r="W563" s="8"/>
      <c r="X563" s="8"/>
      <c r="Y563" s="8"/>
      <c r="Z563" s="8"/>
      <c r="AA563" s="8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</row>
    <row r="564" spans="1:75" ht="16.5" customHeight="1" thickBot="1">
      <c r="A564" s="56"/>
      <c r="B564" s="5" t="s">
        <v>238</v>
      </c>
      <c r="C564" s="33">
        <v>0</v>
      </c>
      <c r="D564" s="33">
        <v>0</v>
      </c>
      <c r="E564" s="33">
        <v>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14">
        <f>F564+H564+T564</f>
        <v>0</v>
      </c>
      <c r="V564" s="8"/>
      <c r="W564" s="8"/>
      <c r="X564" s="8"/>
      <c r="Y564" s="8"/>
      <c r="Z564" s="8"/>
      <c r="AA564" s="8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</row>
    <row r="565" spans="1:75" ht="16.5" customHeight="1" thickBot="1">
      <c r="A565" s="48"/>
      <c r="B565" s="12" t="s">
        <v>59</v>
      </c>
      <c r="C565" s="18">
        <f aca="true" t="shared" si="47" ref="C565:O565">SUM(C561:C564)</f>
        <v>0</v>
      </c>
      <c r="D565" s="18">
        <f t="shared" si="47"/>
        <v>0</v>
      </c>
      <c r="E565" s="18">
        <f t="shared" si="47"/>
        <v>0</v>
      </c>
      <c r="F565" s="18">
        <f t="shared" si="47"/>
        <v>0</v>
      </c>
      <c r="G565" s="18">
        <f t="shared" si="47"/>
        <v>70</v>
      </c>
      <c r="H565" s="18">
        <f t="shared" si="47"/>
        <v>2940</v>
      </c>
      <c r="I565" s="18">
        <f t="shared" si="47"/>
        <v>0</v>
      </c>
      <c r="J565" s="18">
        <f t="shared" si="47"/>
        <v>0</v>
      </c>
      <c r="K565" s="18">
        <f t="shared" si="47"/>
        <v>0</v>
      </c>
      <c r="L565" s="18">
        <f t="shared" si="47"/>
        <v>0</v>
      </c>
      <c r="M565" s="18">
        <f t="shared" si="47"/>
        <v>0</v>
      </c>
      <c r="N565" s="18">
        <f t="shared" si="47"/>
        <v>0</v>
      </c>
      <c r="O565" s="18">
        <f t="shared" si="47"/>
        <v>0</v>
      </c>
      <c r="P565" s="12">
        <v>0</v>
      </c>
      <c r="Q565" s="12">
        <v>0</v>
      </c>
      <c r="R565" s="19">
        <v>0</v>
      </c>
      <c r="S565" s="19">
        <v>0</v>
      </c>
      <c r="T565" s="18">
        <f>SUM(T561:T564)</f>
        <v>0</v>
      </c>
      <c r="U565" s="18">
        <f>SUM(U561:U564)</f>
        <v>2940</v>
      </c>
      <c r="V565" s="8"/>
      <c r="W565" s="8"/>
      <c r="X565" s="8"/>
      <c r="Y565" s="8"/>
      <c r="Z565" s="8"/>
      <c r="AA565" s="8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</row>
    <row r="566" spans="1:75" ht="15.75">
      <c r="A566" s="8"/>
      <c r="B566" s="50"/>
      <c r="C566" s="50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59"/>
      <c r="U566" s="24"/>
      <c r="V566" s="8"/>
      <c r="W566" s="8"/>
      <c r="X566" s="8"/>
      <c r="Y566" s="8"/>
      <c r="Z566" s="8"/>
      <c r="AA566" s="8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</row>
    <row r="567" spans="1:75" ht="15.75">
      <c r="A567" s="8"/>
      <c r="B567" s="50"/>
      <c r="C567" s="50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59"/>
      <c r="U567" s="24"/>
      <c r="V567" s="8"/>
      <c r="W567" s="8"/>
      <c r="X567" s="8"/>
      <c r="Y567" s="8"/>
      <c r="Z567" s="8"/>
      <c r="AA567" s="8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</row>
    <row r="568" spans="1:75" ht="15.75">
      <c r="A568" s="8"/>
      <c r="B568" s="50"/>
      <c r="C568" s="50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59"/>
      <c r="U568" s="24"/>
      <c r="V568" s="8"/>
      <c r="W568" s="8"/>
      <c r="X568" s="8"/>
      <c r="Y568" s="8"/>
      <c r="Z568" s="8"/>
      <c r="AA568" s="8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</row>
    <row r="569" spans="1:75" ht="15.75">
      <c r="A569" s="8"/>
      <c r="B569" s="50"/>
      <c r="C569" s="50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59"/>
      <c r="U569" s="24"/>
      <c r="V569" s="8"/>
      <c r="W569" s="8"/>
      <c r="X569" s="8"/>
      <c r="Y569" s="8"/>
      <c r="Z569" s="8"/>
      <c r="AA569" s="8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</row>
    <row r="570" spans="1:27" ht="15.75">
      <c r="A570" s="8"/>
      <c r="B570" s="26" t="s">
        <v>60</v>
      </c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5"/>
      <c r="S570" s="25"/>
      <c r="T570" s="68"/>
      <c r="U570" s="25"/>
      <c r="V570" s="1"/>
      <c r="W570" s="1"/>
      <c r="X570" s="1"/>
      <c r="Y570" s="1"/>
      <c r="Z570" s="1"/>
      <c r="AA570" s="1"/>
    </row>
    <row r="571" spans="1:27" ht="15.75">
      <c r="A571" s="8"/>
      <c r="B571" s="193" t="s">
        <v>160</v>
      </c>
      <c r="C571" s="193"/>
      <c r="D571" s="193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189" t="s">
        <v>173</v>
      </c>
      <c r="Q571" s="189"/>
      <c r="R571" s="189"/>
      <c r="S571" s="189"/>
      <c r="T571" s="189"/>
      <c r="U571" s="189"/>
      <c r="V571" s="1"/>
      <c r="W571" s="1"/>
      <c r="X571" s="1"/>
      <c r="Y571" s="1"/>
      <c r="Z571" s="1"/>
      <c r="AA571" s="1"/>
    </row>
    <row r="572" spans="1:27" ht="15.75">
      <c r="A572" s="8"/>
      <c r="B572" s="50" t="s">
        <v>164</v>
      </c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15" t="s">
        <v>219</v>
      </c>
      <c r="Q572" s="15"/>
      <c r="R572" s="15"/>
      <c r="S572" s="15"/>
      <c r="T572" s="15"/>
      <c r="U572" s="15"/>
      <c r="V572" s="1"/>
      <c r="W572" s="1"/>
      <c r="X572" s="1"/>
      <c r="Y572" s="1"/>
      <c r="Z572" s="1"/>
      <c r="AA572" s="1"/>
    </row>
    <row r="573" spans="1:27" ht="15.75">
      <c r="A573" s="1"/>
      <c r="B573" s="189" t="s">
        <v>165</v>
      </c>
      <c r="C573" s="189"/>
      <c r="D573" s="189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 t="s">
        <v>220</v>
      </c>
      <c r="Q573" s="15"/>
      <c r="R573" s="15"/>
      <c r="S573" s="15"/>
      <c r="T573" s="15"/>
      <c r="U573" s="15"/>
      <c r="V573" s="142"/>
      <c r="W573" s="142"/>
      <c r="X573" s="1"/>
      <c r="Y573" s="1"/>
      <c r="Z573" s="1"/>
      <c r="AA573" s="1"/>
    </row>
    <row r="574" spans="1:27" ht="15.75">
      <c r="A574" s="1"/>
      <c r="B574" s="193" t="s">
        <v>166</v>
      </c>
      <c r="C574" s="193"/>
      <c r="D574" s="193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15" t="s">
        <v>221</v>
      </c>
      <c r="Q574" s="15"/>
      <c r="R574" s="15"/>
      <c r="S574" s="15"/>
      <c r="T574" s="15"/>
      <c r="U574" s="15"/>
      <c r="V574" s="1"/>
      <c r="W574" s="1"/>
      <c r="X574" s="1"/>
      <c r="Y574" s="1"/>
      <c r="Z574" s="1"/>
      <c r="AA574" s="1"/>
    </row>
    <row r="575" spans="1:27" ht="15.75">
      <c r="A575" s="1"/>
      <c r="B575" s="189" t="s">
        <v>167</v>
      </c>
      <c r="C575" s="189"/>
      <c r="D575" s="189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 t="s">
        <v>222</v>
      </c>
      <c r="Q575" s="15"/>
      <c r="R575" s="15"/>
      <c r="S575" s="15"/>
      <c r="T575" s="15"/>
      <c r="U575" s="15"/>
      <c r="V575" s="1"/>
      <c r="W575" s="1"/>
      <c r="X575" s="1"/>
      <c r="Y575" s="1"/>
      <c r="Z575" s="1"/>
      <c r="AA575" s="1"/>
    </row>
    <row r="576" spans="1:27" ht="15.75">
      <c r="A576" s="1"/>
      <c r="B576" s="15" t="s">
        <v>168</v>
      </c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89" t="s">
        <v>223</v>
      </c>
      <c r="Q576" s="189"/>
      <c r="R576" s="189"/>
      <c r="S576" s="189"/>
      <c r="T576" s="189"/>
      <c r="U576" s="189"/>
      <c r="V576" s="1"/>
      <c r="W576" s="1"/>
      <c r="X576" s="1"/>
      <c r="Y576" s="1"/>
      <c r="Z576" s="1"/>
      <c r="AA576" s="1"/>
    </row>
    <row r="577" spans="1:27" ht="15.75">
      <c r="A577" s="1"/>
      <c r="B577" s="15" t="s">
        <v>169</v>
      </c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89"/>
      <c r="Q577" s="189"/>
      <c r="R577" s="189"/>
      <c r="S577" s="189"/>
      <c r="T577" s="189"/>
      <c r="U577" s="189"/>
      <c r="V577" s="1"/>
      <c r="W577" s="1"/>
      <c r="X577" s="1"/>
      <c r="Y577" s="1"/>
      <c r="Z577" s="1"/>
      <c r="AA577" s="1"/>
    </row>
    <row r="578" spans="1:27" ht="15.75">
      <c r="A578" s="1"/>
      <c r="B578" s="15" t="s">
        <v>170</v>
      </c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89"/>
      <c r="Q578" s="189"/>
      <c r="R578" s="189"/>
      <c r="S578" s="189"/>
      <c r="T578" s="189"/>
      <c r="U578" s="189"/>
      <c r="V578" s="1"/>
      <c r="W578" s="1"/>
      <c r="X578" s="1"/>
      <c r="Y578" s="1"/>
      <c r="Z578" s="1"/>
      <c r="AA578" s="1"/>
    </row>
    <row r="579" spans="1:27" ht="15.75">
      <c r="A579" s="1"/>
      <c r="B579" s="15" t="s">
        <v>171</v>
      </c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89"/>
      <c r="Q579" s="189"/>
      <c r="R579" s="189"/>
      <c r="S579" s="189"/>
      <c r="T579" s="189"/>
      <c r="U579" s="189"/>
      <c r="V579" s="1"/>
      <c r="W579" s="1"/>
      <c r="X579" s="1"/>
      <c r="Y579" s="1"/>
      <c r="Z579" s="1"/>
      <c r="AA579" s="1"/>
    </row>
    <row r="580" spans="1:27" ht="15.75">
      <c r="A580" s="1"/>
      <c r="B580" s="15" t="s">
        <v>172</v>
      </c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89"/>
      <c r="Q580" s="189"/>
      <c r="R580" s="189"/>
      <c r="S580" s="189"/>
      <c r="T580" s="189"/>
      <c r="U580" s="189"/>
      <c r="V580" s="1"/>
      <c r="W580" s="1"/>
      <c r="X580" s="1"/>
      <c r="Y580" s="1"/>
      <c r="Z580" s="1"/>
      <c r="AA580" s="1"/>
    </row>
    <row r="581" spans="1:27" ht="15.75">
      <c r="A581" s="1"/>
      <c r="B581" s="189"/>
      <c r="C581" s="189"/>
      <c r="D581" s="189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89"/>
      <c r="Q581" s="189"/>
      <c r="R581" s="189"/>
      <c r="S581" s="189"/>
      <c r="T581" s="189"/>
      <c r="U581" s="189"/>
      <c r="V581" s="1"/>
      <c r="W581" s="1"/>
      <c r="X581" s="1"/>
      <c r="Y581" s="1"/>
      <c r="Z581" s="1"/>
      <c r="AA581" s="1"/>
    </row>
    <row r="582" spans="1:27" ht="15.75">
      <c r="A582" s="1"/>
      <c r="B582" s="189"/>
      <c r="C582" s="189"/>
      <c r="D582" s="189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89"/>
      <c r="Q582" s="189"/>
      <c r="R582" s="189"/>
      <c r="S582" s="189"/>
      <c r="T582" s="189"/>
      <c r="U582" s="189"/>
      <c r="V582" s="1"/>
      <c r="W582" s="1"/>
      <c r="X582" s="1"/>
      <c r="Y582" s="1"/>
      <c r="Z582" s="1"/>
      <c r="AA582" s="1"/>
    </row>
    <row r="583" spans="1:27" ht="15.75">
      <c r="A583" s="1"/>
      <c r="B583" s="15" t="s">
        <v>64</v>
      </c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189" t="s">
        <v>65</v>
      </c>
      <c r="Q583" s="189"/>
      <c r="R583" s="189"/>
      <c r="S583" s="15"/>
      <c r="T583" s="15"/>
      <c r="U583" s="15"/>
      <c r="V583" s="1"/>
      <c r="W583" s="1"/>
      <c r="X583" s="1"/>
      <c r="Y583" s="1"/>
      <c r="Z583" s="1"/>
      <c r="AA583" s="1"/>
    </row>
    <row r="584" spans="1:27" ht="15.75">
      <c r="A584" s="1"/>
      <c r="B584" s="32" t="s">
        <v>187</v>
      </c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215" t="s">
        <v>241</v>
      </c>
      <c r="R584" s="215"/>
      <c r="S584" s="73"/>
      <c r="T584" s="50"/>
      <c r="U584" s="50"/>
      <c r="V584" s="1"/>
      <c r="W584" s="1"/>
      <c r="X584" s="1"/>
      <c r="Y584" s="1"/>
      <c r="Z584" s="1"/>
      <c r="AA584" s="1"/>
    </row>
    <row r="585" spans="1:27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5"/>
      <c r="U585" s="15"/>
      <c r="V585" s="1"/>
      <c r="W585" s="1"/>
      <c r="X585" s="1"/>
      <c r="Y585" s="1"/>
      <c r="Z585" s="1"/>
      <c r="AA585" s="1"/>
    </row>
    <row r="586" spans="1:27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31"/>
      <c r="U586" s="31"/>
      <c r="V586" s="1"/>
      <c r="W586" s="1"/>
      <c r="X586" s="1"/>
      <c r="Y586" s="1"/>
      <c r="Z586" s="1"/>
      <c r="AA586" s="1"/>
    </row>
    <row r="587" spans="1:27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30"/>
      <c r="U587" s="30"/>
      <c r="V587" s="1"/>
      <c r="W587" s="1"/>
      <c r="X587" s="1"/>
      <c r="Y587" s="1"/>
      <c r="Z587" s="1"/>
      <c r="AA587" s="1"/>
    </row>
    <row r="588" spans="1:27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30"/>
      <c r="U588" s="30"/>
      <c r="V588" s="1"/>
      <c r="W588" s="1"/>
      <c r="X588" s="1"/>
      <c r="Y588" s="1"/>
      <c r="Z588" s="1"/>
      <c r="AA588" s="1"/>
    </row>
    <row r="589" spans="1:27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1:27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1:27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1:27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1:27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1:27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 spans="1:27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1:27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1:27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  <row r="1043" spans="1:27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</row>
    <row r="1044" spans="1:27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</row>
    <row r="1045" spans="1:27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</row>
    <row r="1046" spans="1:27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</row>
    <row r="1047" spans="1:27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</row>
    <row r="1048" spans="1:27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</row>
    <row r="1049" spans="1:27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</row>
    <row r="1050" spans="1:27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</row>
    <row r="1051" spans="1:27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</row>
    <row r="1052" spans="1:27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</row>
    <row r="1053" spans="1:27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</row>
    <row r="1054" spans="1:27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</row>
    <row r="1055" spans="1:27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</row>
    <row r="1056" spans="1:27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</row>
    <row r="1057" spans="1:27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</row>
    <row r="1058" spans="1:27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</row>
    <row r="1059" spans="1:27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</row>
    <row r="1060" spans="1:27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</row>
    <row r="1061" spans="1:27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</row>
    <row r="1062" spans="1:27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</row>
    <row r="1063" spans="1:27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</row>
    <row r="1064" spans="1:27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</row>
    <row r="1065" spans="1:27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</row>
    <row r="1066" spans="1:27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</row>
    <row r="1067" spans="1:27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</row>
    <row r="1068" spans="1:27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</row>
    <row r="1069" spans="1:27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</row>
    <row r="1070" spans="1:27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</row>
    <row r="1071" spans="1:27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</row>
    <row r="1072" spans="1:27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</row>
    <row r="1073" spans="1:27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</row>
    <row r="1074" spans="1:27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</row>
    <row r="1075" spans="1:27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</row>
    <row r="1076" spans="1:27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</row>
    <row r="1077" spans="1:27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</row>
    <row r="1078" spans="1:27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</row>
    <row r="1079" spans="1:27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</row>
    <row r="1080" spans="1:27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</row>
    <row r="1081" spans="1:27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</row>
    <row r="1082" spans="1:27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</row>
    <row r="1083" spans="1:27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</row>
    <row r="1084" spans="1:27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</row>
    <row r="1085" spans="1:27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</row>
    <row r="1086" spans="1:27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</row>
    <row r="1087" spans="1:27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</row>
    <row r="1088" spans="1:27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</row>
    <row r="1089" spans="1:27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</row>
    <row r="1090" spans="1:27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</row>
    <row r="1091" spans="1:27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</row>
    <row r="1092" spans="1:27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</row>
    <row r="1093" spans="1:27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</row>
    <row r="1094" spans="1:27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</row>
    <row r="1095" spans="1:27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</row>
    <row r="1096" spans="1:27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</row>
    <row r="1097" spans="1:27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</row>
    <row r="1098" spans="1:27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</row>
    <row r="1099" spans="1:27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</row>
    <row r="1100" spans="1:27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</row>
    <row r="1101" spans="1:27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</row>
    <row r="1102" spans="1:27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</row>
    <row r="1103" spans="1:27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</row>
    <row r="1104" spans="1:27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</row>
    <row r="1105" spans="1:27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</row>
    <row r="1106" spans="1:27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</row>
    <row r="1107" spans="1:27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</row>
    <row r="1108" spans="1:27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</row>
    <row r="1109" spans="1:27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</row>
    <row r="1110" spans="1:27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</row>
    <row r="1111" spans="1:27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</row>
    <row r="1112" spans="1:27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</row>
    <row r="1113" spans="1:27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</row>
    <row r="1114" spans="1:27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</row>
    <row r="1115" spans="1:27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</row>
    <row r="1116" spans="1:27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</row>
    <row r="1117" spans="1:27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</row>
    <row r="1118" spans="1:27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</row>
    <row r="1119" spans="1:27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</row>
    <row r="1120" spans="1:27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</row>
    <row r="1121" spans="1:27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</row>
    <row r="1122" spans="1:27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</row>
    <row r="1123" spans="1:27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</row>
    <row r="1124" spans="1:27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</row>
    <row r="1125" spans="1:27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</row>
    <row r="1126" spans="1:27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</row>
    <row r="1127" spans="1:27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</row>
    <row r="1128" spans="1:27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</row>
    <row r="1129" spans="1:27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</row>
    <row r="1130" spans="1:27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</row>
    <row r="1131" spans="1:27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</row>
    <row r="1132" spans="1:27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</row>
    <row r="1133" spans="1:27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</row>
    <row r="1134" spans="1:27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</row>
    <row r="1135" spans="1:27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</row>
    <row r="1136" spans="1:27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</row>
    <row r="1137" spans="1:27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</row>
    <row r="1138" spans="1:27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</row>
    <row r="1139" spans="1:27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</row>
    <row r="1140" spans="1:27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</row>
    <row r="1141" spans="1:27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</row>
    <row r="1142" spans="1:27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</row>
    <row r="1143" spans="1:27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</row>
    <row r="1144" spans="1:27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</row>
    <row r="1145" spans="1:27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</row>
    <row r="1146" spans="1:27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</row>
    <row r="1147" spans="1:27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</row>
    <row r="1148" spans="1:27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</row>
    <row r="1149" spans="1:27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</row>
    <row r="1150" spans="1:27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</row>
    <row r="1151" spans="1:27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</row>
    <row r="1152" spans="1:27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</row>
    <row r="1153" spans="1:27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</row>
    <row r="1154" spans="1:27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</row>
    <row r="1155" spans="1:27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</row>
    <row r="1156" spans="1:27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</row>
    <row r="1157" spans="1:27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</row>
    <row r="1158" spans="1:27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</row>
    <row r="1159" spans="1:27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</row>
    <row r="1160" spans="1:27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</row>
    <row r="1161" spans="1:27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</row>
    <row r="1162" spans="1:27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</row>
    <row r="1163" spans="1:27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</row>
    <row r="1164" spans="1:27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</row>
    <row r="1165" spans="1:27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</row>
    <row r="1166" spans="1:27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</row>
    <row r="1167" spans="1:27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</row>
    <row r="1168" spans="1:27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</row>
    <row r="1169" spans="1:27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</row>
    <row r="1170" spans="1:27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</row>
    <row r="1171" spans="1:27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</row>
    <row r="1172" spans="1:27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</row>
    <row r="1173" spans="1:27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</row>
    <row r="1174" spans="1:27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</row>
    <row r="1175" spans="1:27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</row>
    <row r="1176" spans="1:27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</row>
    <row r="1177" spans="1:27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</row>
    <row r="1178" spans="1:27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</row>
    <row r="1179" spans="1:27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</row>
    <row r="1180" spans="1:27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</row>
    <row r="1181" spans="1:27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</row>
    <row r="1182" spans="1:27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</row>
    <row r="1183" spans="1:27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</row>
    <row r="1184" spans="1:27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</row>
    <row r="1185" spans="1:27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</row>
    <row r="1186" spans="1:27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</row>
    <row r="1187" spans="1:27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</row>
    <row r="1188" spans="1:27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</row>
    <row r="1189" spans="1:27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</row>
    <row r="1190" spans="1:27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</row>
    <row r="1191" spans="1:27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</row>
    <row r="1192" spans="1:27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</row>
    <row r="1193" spans="1:27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</row>
    <row r="1194" spans="1:27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</row>
    <row r="1195" spans="1:27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</row>
    <row r="1196" spans="1:27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</row>
    <row r="1197" spans="1:27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</row>
    <row r="1198" spans="1:27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</row>
    <row r="1199" spans="1:27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</row>
    <row r="1200" spans="1:27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</row>
    <row r="1201" spans="1:27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</row>
    <row r="1202" spans="1:27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</row>
    <row r="1203" spans="1:27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</row>
    <row r="1204" spans="1:27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</row>
    <row r="1205" spans="1:27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</row>
    <row r="1206" spans="1:27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</row>
    <row r="1207" spans="1:27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</row>
    <row r="1208" spans="1:27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</row>
    <row r="1209" spans="1:27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</row>
    <row r="1210" spans="1:27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</row>
    <row r="1211" spans="1:27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</row>
    <row r="1212" spans="1:27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</row>
    <row r="1213" spans="1:27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</row>
    <row r="1214" spans="1:27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</row>
    <row r="1215" spans="1:27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</row>
    <row r="1216" spans="1:27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</row>
    <row r="1217" spans="1:27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</row>
    <row r="1218" spans="1:27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</row>
    <row r="1219" spans="1:27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</row>
    <row r="1220" spans="1:27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</row>
    <row r="1221" spans="1:27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</row>
    <row r="1222" spans="1:27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</row>
    <row r="1223" spans="1:27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</row>
    <row r="1224" spans="1:27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</row>
    <row r="1225" spans="1:27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</row>
    <row r="1226" spans="1:27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</row>
    <row r="1227" spans="1:27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</row>
    <row r="1228" spans="1:27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</row>
    <row r="1229" spans="1:27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</row>
    <row r="1230" spans="1:27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</row>
    <row r="1231" spans="1:27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</row>
    <row r="1232" spans="1:27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</row>
    <row r="1233" spans="1:27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</row>
    <row r="1234" spans="1:27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</row>
    <row r="1235" spans="1:27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</row>
    <row r="1236" spans="1:27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</row>
    <row r="1237" spans="1:27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</row>
    <row r="1238" spans="1:27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</row>
    <row r="1239" spans="1:27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</row>
    <row r="1240" spans="1:27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</row>
    <row r="1241" spans="1:27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</row>
    <row r="1242" spans="1:27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</row>
    <row r="1243" spans="1:27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</row>
    <row r="1244" spans="1:27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</row>
    <row r="1245" spans="1:27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</row>
    <row r="1246" spans="1:27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</row>
    <row r="1247" spans="1:27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</row>
    <row r="1248" spans="1:27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</row>
    <row r="1249" spans="1:27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</row>
    <row r="1250" spans="1:27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</row>
    <row r="1251" spans="1:27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</row>
    <row r="1252" spans="1:27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</row>
    <row r="1253" spans="1:27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</row>
    <row r="1254" spans="1:27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</row>
    <row r="1255" spans="1:27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</row>
    <row r="1256" spans="1:27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</row>
    <row r="1257" spans="1:27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</row>
    <row r="1258" spans="1:27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</row>
    <row r="1259" spans="1:27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</row>
    <row r="1260" spans="1:27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</row>
    <row r="1261" spans="1:27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</row>
    <row r="1262" spans="1:27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</row>
    <row r="1263" spans="1:27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</row>
    <row r="1264" spans="1:27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</row>
    <row r="1265" spans="1:27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</row>
    <row r="1266" spans="1:27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</row>
    <row r="1267" spans="1:27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</row>
    <row r="1268" spans="1:27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</row>
    <row r="1269" spans="1:27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</row>
    <row r="1270" spans="1:27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</row>
    <row r="1271" spans="1:27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</row>
    <row r="1272" spans="1:27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</row>
    <row r="1273" spans="1:27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</row>
    <row r="1274" spans="1:27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</row>
    <row r="1275" spans="1:27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</row>
    <row r="1276" spans="1:27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</row>
    <row r="1277" spans="1:27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</row>
    <row r="1278" spans="1:27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</row>
    <row r="1279" spans="1:27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</row>
    <row r="1280" spans="1:27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</row>
    <row r="1281" spans="1:27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</row>
    <row r="1282" spans="1:27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</row>
    <row r="1283" spans="1:27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</row>
    <row r="1284" spans="1:27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</row>
    <row r="1285" spans="1:27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</row>
    <row r="1286" spans="1:27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</row>
    <row r="1287" spans="1:27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</row>
    <row r="1288" spans="1:27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</row>
    <row r="1289" spans="1:27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</row>
    <row r="1290" spans="1:27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</row>
    <row r="1291" spans="1:27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</row>
    <row r="1292" spans="1:27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</row>
    <row r="1293" spans="1:27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</row>
    <row r="1294" spans="1:27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</row>
    <row r="1295" spans="1:27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</row>
    <row r="1296" spans="1:27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</row>
    <row r="1297" spans="1:27" ht="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</row>
    <row r="1298" spans="1:27" ht="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</row>
    <row r="1299" spans="1:27" ht="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</row>
    <row r="1300" spans="1:27" ht="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</row>
    <row r="1301" spans="1:27" ht="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</row>
    <row r="1302" spans="1:27" ht="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</row>
    <row r="1303" spans="1:27" ht="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</row>
    <row r="1304" spans="1:27" ht="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</row>
    <row r="1305" spans="1:27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</row>
    <row r="1306" spans="1:27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</row>
    <row r="1307" spans="1:27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</row>
    <row r="1308" spans="1:27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</row>
    <row r="1309" spans="1:27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</row>
    <row r="1310" spans="1:27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</row>
    <row r="1311" spans="1:27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</row>
    <row r="1312" spans="1:27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</row>
    <row r="1313" spans="1:27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</row>
    <row r="1314" spans="1:27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</row>
    <row r="1315" spans="1:27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</row>
    <row r="1316" spans="1:27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</row>
    <row r="1317" spans="1:27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</row>
    <row r="1318" spans="1:27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</row>
    <row r="1319" spans="1:27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</row>
    <row r="1320" spans="1:27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</row>
    <row r="1321" spans="1:27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</row>
    <row r="1322" spans="1:27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</row>
    <row r="1323" spans="1:27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</row>
    <row r="1324" spans="1:27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</row>
    <row r="1325" spans="1:27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</row>
    <row r="1326" spans="1:27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</row>
    <row r="1327" spans="1:27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</row>
    <row r="1328" spans="1:27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</row>
    <row r="1329" spans="1:27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</row>
    <row r="1330" spans="1:27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</row>
    <row r="1331" spans="1:27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</row>
    <row r="1332" spans="1:27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</row>
    <row r="1333" spans="1:27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</row>
    <row r="1334" spans="1:27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</row>
    <row r="1335" spans="1:27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</row>
    <row r="1336" spans="1:27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</row>
    <row r="1337" spans="1:27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</row>
    <row r="1338" spans="1:27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</row>
    <row r="1339" spans="1:27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</row>
    <row r="1340" spans="1:27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</row>
    <row r="1341" spans="1:27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</row>
    <row r="1342" spans="1:27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</row>
    <row r="1343" spans="1:27" ht="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</row>
    <row r="1344" spans="1:27" ht="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</row>
    <row r="1345" spans="1:27" ht="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</row>
    <row r="1346" spans="1:27" ht="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</row>
    <row r="1347" spans="1:27" ht="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</row>
    <row r="1348" spans="1:27" ht="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</row>
    <row r="1349" spans="1:27" ht="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</row>
    <row r="1350" spans="1:27" ht="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</row>
    <row r="1351" spans="1:27" ht="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</row>
    <row r="1352" spans="1:27" ht="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</row>
    <row r="1353" spans="1:27" ht="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</row>
    <row r="1354" spans="1:27" ht="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</row>
    <row r="1355" spans="1:27" ht="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</row>
    <row r="1356" spans="1:27" ht="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</row>
    <row r="1357" spans="1:27" ht="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</row>
    <row r="1358" spans="1:27" ht="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</row>
    <row r="1359" spans="1:27" ht="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</row>
    <row r="1360" spans="1:27" ht="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</row>
    <row r="1361" spans="1:27" ht="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</row>
    <row r="1362" spans="1:27" ht="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</row>
    <row r="1363" spans="1:27" ht="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</row>
    <row r="1364" spans="1:27" ht="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</row>
    <row r="1365" spans="1:27" ht="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</row>
    <row r="1366" spans="1:27" ht="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</row>
    <row r="1367" spans="1:27" ht="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</row>
    <row r="1368" spans="1:27" ht="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</row>
    <row r="1369" spans="1:27" ht="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</row>
    <row r="1370" spans="1:27" ht="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</row>
    <row r="1371" spans="1:27" ht="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</row>
    <row r="1372" spans="1:27" ht="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</row>
    <row r="1373" spans="1:27" ht="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</row>
    <row r="1374" spans="1:27" ht="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</row>
    <row r="1375" spans="1:27" ht="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</row>
    <row r="1376" spans="1:27" ht="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</row>
    <row r="1377" spans="1:27" ht="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</row>
    <row r="1378" spans="1:27" ht="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</row>
    <row r="1379" spans="1:27" ht="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</row>
    <row r="1380" spans="1:27" ht="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</row>
    <row r="1381" spans="1:27" ht="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</row>
    <row r="1382" spans="1:27" ht="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</row>
    <row r="1383" spans="1:27" ht="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</row>
    <row r="1384" spans="1:27" ht="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</row>
    <row r="1385" spans="1:27" ht="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</row>
    <row r="1386" spans="1:27" ht="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</row>
    <row r="1387" spans="1:27" ht="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</row>
    <row r="1388" spans="1:27" ht="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</row>
    <row r="1389" spans="1:27" ht="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</row>
    <row r="1390" spans="1:27" ht="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</row>
    <row r="1391" spans="1:27" ht="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</row>
    <row r="1392" spans="1:27" ht="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</row>
    <row r="1393" spans="1:27" ht="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</row>
    <row r="1394" spans="1:27" ht="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</row>
    <row r="1395" spans="1:27" ht="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</row>
    <row r="1396" spans="1:27" ht="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</row>
    <row r="1397" spans="1:27" ht="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</row>
    <row r="1398" spans="1:27" ht="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</row>
    <row r="1399" spans="1:27" ht="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</row>
    <row r="1400" spans="1:27" ht="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</row>
    <row r="1401" spans="1:27" ht="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</row>
    <row r="1402" spans="1:27" ht="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</row>
    <row r="1403" spans="1:27" ht="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</row>
    <row r="1404" spans="1:27" ht="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</row>
    <row r="1405" spans="1:27" ht="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</row>
    <row r="1406" spans="1:27" ht="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</row>
    <row r="1407" spans="1:27" ht="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</row>
    <row r="1408" spans="1:27" ht="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</row>
    <row r="1409" spans="1:27" ht="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</row>
    <row r="1410" spans="1:27" ht="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</row>
    <row r="1411" spans="1:27" ht="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</row>
    <row r="1412" spans="1:27" ht="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</row>
    <row r="1413" spans="1:27" ht="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</row>
    <row r="1414" spans="1:27" ht="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</row>
    <row r="1415" spans="1:27" ht="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</row>
    <row r="1416" spans="1:27" ht="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</row>
    <row r="1417" spans="1:27" ht="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</row>
    <row r="1418" spans="1:27" ht="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</row>
    <row r="1419" spans="1:27" ht="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</row>
    <row r="1420" spans="1:27" ht="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</row>
    <row r="1421" spans="1:27" ht="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</row>
    <row r="1422" spans="1:27" ht="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</row>
    <row r="1423" spans="1:27" ht="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</row>
    <row r="1424" spans="1:27" ht="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</row>
    <row r="1425" spans="1:27" ht="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</row>
    <row r="1426" spans="1:27" ht="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</row>
    <row r="1427" spans="1:27" ht="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</row>
    <row r="1428" spans="1:27" ht="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</row>
    <row r="1429" spans="1:27" ht="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</row>
    <row r="1430" spans="1:27" ht="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</row>
    <row r="1431" spans="1:27" ht="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</row>
    <row r="1432" spans="1:27" ht="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</row>
    <row r="1433" spans="1:27" ht="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</row>
    <row r="1434" spans="1:27" ht="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</row>
    <row r="1435" spans="1:27" ht="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</row>
    <row r="1436" spans="1:27" ht="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</row>
    <row r="1437" spans="1:27" ht="1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</row>
    <row r="1438" spans="1:27" ht="1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</row>
    <row r="1439" spans="1:27" ht="1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</row>
    <row r="1440" spans="1:27" ht="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</row>
    <row r="1441" spans="1:27" ht="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</row>
    <row r="1442" spans="1:27" ht="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</row>
    <row r="1443" spans="1:27" ht="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</row>
    <row r="1444" spans="1:27" ht="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</row>
    <row r="1445" spans="1:27" ht="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</row>
    <row r="1446" spans="1:27" ht="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</row>
    <row r="1447" spans="1:27" ht="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</row>
    <row r="1448" spans="1:27" ht="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</row>
    <row r="1449" spans="1:27" ht="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</row>
    <row r="1450" spans="1:27" ht="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</row>
    <row r="1451" spans="1:27" ht="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</row>
    <row r="1452" spans="1:27" ht="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</row>
    <row r="1453" spans="1:27" ht="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</row>
    <row r="1454" spans="1:27" ht="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</row>
    <row r="1455" spans="1:27" ht="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</row>
    <row r="1456" spans="1:27" ht="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</row>
    <row r="1457" spans="1:27" ht="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</row>
    <row r="1458" spans="1:27" ht="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</row>
    <row r="1459" spans="1:27" ht="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</row>
    <row r="1460" spans="1:27" ht="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</row>
    <row r="1461" spans="1:27" ht="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</row>
    <row r="1462" spans="1:27" ht="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</row>
    <row r="1463" spans="1:27" ht="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</row>
    <row r="1464" spans="1:27" ht="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</row>
    <row r="1465" spans="1:27" ht="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</row>
    <row r="1466" spans="1:27" ht="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</row>
    <row r="1467" spans="1:27" ht="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</row>
    <row r="1468" spans="1:27" ht="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</row>
    <row r="1469" spans="1:27" ht="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</row>
    <row r="1470" spans="1:27" ht="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</row>
    <row r="1471" spans="1:27" ht="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</row>
    <row r="1472" spans="1:27" ht="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</row>
    <row r="1473" spans="1:27" ht="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</row>
    <row r="1474" spans="1:27" ht="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</row>
    <row r="1475" spans="1:27" ht="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</row>
    <row r="1476" spans="1:27" ht="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</row>
    <row r="1477" spans="1:27" ht="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</row>
    <row r="1478" spans="1:27" ht="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</row>
    <row r="1479" spans="1:27" ht="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</row>
    <row r="1480" spans="1:27" ht="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</row>
    <row r="1481" spans="1:27" ht="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</row>
    <row r="1482" spans="1:27" ht="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</row>
    <row r="1483" spans="1:27" ht="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</row>
    <row r="1484" spans="1:27" ht="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</row>
    <row r="1485" spans="1:27" ht="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</row>
    <row r="1486" spans="1:27" ht="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</row>
    <row r="1487" spans="1:27" ht="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</row>
    <row r="1488" spans="1:27" ht="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</row>
    <row r="1489" spans="1:27" ht="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</row>
    <row r="1490" spans="1:27" ht="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</row>
    <row r="1491" spans="1:27" ht="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</row>
    <row r="1492" spans="1:27" ht="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</row>
    <row r="1493" spans="1:27" ht="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</row>
    <row r="1494" spans="1:27" ht="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</row>
    <row r="1495" spans="1:27" ht="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</row>
    <row r="1496" spans="1:27" ht="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</row>
    <row r="1497" spans="1:27" ht="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</row>
    <row r="1498" spans="1:27" ht="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</row>
    <row r="1499" spans="1:27" ht="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</row>
    <row r="1500" spans="1:27" ht="1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</row>
    <row r="1501" spans="1:27" ht="1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</row>
    <row r="1502" spans="1:27" ht="1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</row>
    <row r="1503" spans="1:27" ht="1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</row>
    <row r="1504" spans="1:27" ht="1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</row>
    <row r="1505" spans="1:27" ht="1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</row>
    <row r="1506" spans="1:27" ht="1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</row>
    <row r="1507" spans="1:27" ht="1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</row>
    <row r="1508" spans="1:27" ht="1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</row>
    <row r="1509" spans="1:27" ht="1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</row>
    <row r="1510" spans="1:27" ht="1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</row>
    <row r="1511" spans="1:27" ht="1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</row>
    <row r="1512" spans="1:27" ht="1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</row>
    <row r="1513" spans="1:27" ht="1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</row>
    <row r="1514" spans="1:27" ht="1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</row>
    <row r="1515" spans="1:27" ht="1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</row>
    <row r="1516" spans="1:27" ht="1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</row>
    <row r="1517" spans="1:27" ht="1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</row>
    <row r="1518" spans="1:27" ht="1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</row>
    <row r="1519" spans="1:27" ht="1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</row>
    <row r="1520" spans="1:27" ht="1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</row>
    <row r="1521" spans="1:27" ht="1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</row>
    <row r="1522" spans="1:27" ht="1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</row>
    <row r="1523" spans="1:27" ht="1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</row>
    <row r="1524" spans="1:27" ht="1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</row>
    <row r="1525" spans="1:27" ht="1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</row>
    <row r="1526" spans="1:27" ht="1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</row>
    <row r="1527" spans="1:27" ht="1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</row>
    <row r="1528" spans="1:27" ht="1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</row>
    <row r="1529" spans="1:27" ht="1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</row>
    <row r="1530" spans="1:27" ht="1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</row>
    <row r="1531" spans="1:27" ht="1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</row>
    <row r="1532" spans="1:27" ht="1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</row>
    <row r="1533" spans="1:27" ht="1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</row>
    <row r="1534" spans="1:27" ht="1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</row>
    <row r="1535" spans="1:27" ht="1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</row>
    <row r="1536" spans="1:27" ht="1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</row>
    <row r="1537" spans="1:27" ht="1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</row>
    <row r="1538" spans="1:27" ht="1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</row>
    <row r="1539" spans="1:27" ht="1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</row>
    <row r="1540" spans="1:27" ht="1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</row>
    <row r="1541" spans="1:27" ht="1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</row>
    <row r="1542" spans="1:27" ht="1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</row>
    <row r="1543" spans="1:27" ht="1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</row>
    <row r="1544" spans="1:27" ht="1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</row>
    <row r="1545" spans="1:27" ht="1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</row>
    <row r="1546" spans="1:27" ht="1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</row>
    <row r="1547" spans="1:27" ht="1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</row>
    <row r="1548" spans="1:27" ht="1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</row>
    <row r="1549" spans="1:27" ht="1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</row>
    <row r="1550" spans="1:27" ht="1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</row>
    <row r="1551" spans="1:27" ht="1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</row>
    <row r="1552" spans="1:27" ht="1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</row>
    <row r="1553" spans="1:27" ht="1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</row>
    <row r="1554" spans="1:27" ht="1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</row>
    <row r="1555" spans="1:27" ht="1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</row>
    <row r="1556" spans="1:27" ht="1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</row>
    <row r="1557" spans="1:27" ht="1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</row>
    <row r="1558" spans="1:27" ht="1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</row>
    <row r="1559" spans="1:27" ht="1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</row>
    <row r="1560" spans="1:27" ht="1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</row>
    <row r="1561" spans="1:27" ht="1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</row>
    <row r="1562" spans="1:27" ht="1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</row>
    <row r="1563" spans="1:27" ht="1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</row>
    <row r="1564" spans="1:27" ht="1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</row>
    <row r="1565" spans="1:27" ht="1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</row>
    <row r="1566" spans="1:27" ht="1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</row>
    <row r="1567" spans="1:27" ht="1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</row>
    <row r="1568" spans="1:27" ht="1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</row>
    <row r="1569" spans="1:27" ht="1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</row>
    <row r="1570" spans="1:27" ht="1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</row>
    <row r="1571" spans="1:27" ht="1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</row>
    <row r="1572" spans="1:27" ht="1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</row>
    <row r="1573" spans="1:27" ht="1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</row>
    <row r="1574" spans="1:27" ht="1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</row>
    <row r="1575" spans="1:27" ht="1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</row>
    <row r="1576" spans="1:27" ht="1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</row>
    <row r="1577" spans="1:27" ht="1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</row>
    <row r="1578" spans="1:27" ht="1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</row>
    <row r="1579" spans="1:27" ht="1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</row>
    <row r="1580" spans="1:27" ht="1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</row>
    <row r="1581" spans="1:27" ht="1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</row>
    <row r="1582" spans="1:27" ht="1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</row>
    <row r="1583" spans="1:27" ht="1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</row>
    <row r="1584" spans="1:27" ht="1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</row>
    <row r="1585" spans="1:27" ht="1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</row>
    <row r="1586" spans="1:27" ht="1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</row>
    <row r="1587" spans="1:27" ht="1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</row>
    <row r="1588" spans="1:27" ht="1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</row>
    <row r="1589" spans="1:27" ht="1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</row>
    <row r="1590" spans="1:27" ht="1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</row>
    <row r="1591" spans="1:27" ht="1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</row>
    <row r="1592" spans="1:27" ht="1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</row>
    <row r="1593" spans="1:27" ht="1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</row>
    <row r="1594" spans="1:27" ht="1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</row>
    <row r="1595" spans="1:27" ht="1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</row>
    <row r="1596" spans="1:27" ht="1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</row>
    <row r="1597" spans="1:27" ht="1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</row>
    <row r="1598" spans="1:27" ht="1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</row>
    <row r="1599" spans="1:27" ht="1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</row>
    <row r="1600" spans="1:27" ht="1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</row>
    <row r="1601" spans="1:27" ht="1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</row>
    <row r="1602" spans="1:27" ht="1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</row>
    <row r="1603" spans="1:27" ht="1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</row>
    <row r="1604" spans="1:27" ht="1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</row>
    <row r="1605" spans="1:27" ht="1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</row>
    <row r="1606" spans="1:27" ht="1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</row>
    <row r="1607" spans="1:27" ht="1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</row>
    <row r="1608" spans="1:27" ht="1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</row>
    <row r="1609" spans="1:27" ht="1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</row>
    <row r="1610" spans="1:27" ht="1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</row>
    <row r="1611" spans="1:27" ht="1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</row>
    <row r="1612" spans="1:27" ht="1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</row>
    <row r="1613" spans="1:27" ht="1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</row>
    <row r="1614" spans="1:27" ht="1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</row>
    <row r="1615" spans="1:27" ht="1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</row>
    <row r="1616" spans="1:27" ht="1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</row>
    <row r="1617" spans="1:27" ht="1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</row>
    <row r="1618" spans="1:27" ht="1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</row>
    <row r="1619" spans="1:27" ht="1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</row>
    <row r="1620" spans="1:27" ht="1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</row>
    <row r="1621" spans="1:27" ht="1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</row>
    <row r="1622" spans="1:27" ht="1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</row>
    <row r="1623" spans="1:27" ht="1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</row>
    <row r="1624" spans="1:27" ht="1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</row>
    <row r="1625" spans="1:27" ht="1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</row>
    <row r="1626" spans="1:27" ht="1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</row>
    <row r="1627" spans="1:27" ht="1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</row>
    <row r="1628" spans="1:27" ht="1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</row>
    <row r="1629" spans="1:27" ht="1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</row>
    <row r="1630" spans="1:27" ht="1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</row>
    <row r="1631" spans="1:27" ht="1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</row>
    <row r="1632" spans="1:27" ht="1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</row>
    <row r="1633" spans="1:27" ht="1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</row>
    <row r="1634" spans="1:27" ht="1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</row>
    <row r="1635" spans="1:27" ht="1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</row>
    <row r="1636" spans="1:27" ht="1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</row>
    <row r="1637" spans="1:27" ht="1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</row>
    <row r="1638" spans="1:27" ht="1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</row>
    <row r="1639" spans="1:27" ht="1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</row>
    <row r="1640" spans="1:27" ht="1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</row>
    <row r="1641" spans="1:27" ht="1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</row>
    <row r="1642" spans="1:27" ht="1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</row>
    <row r="1643" spans="1:27" ht="1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</row>
    <row r="1644" spans="1:27" ht="1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</row>
    <row r="1645" spans="1:27" ht="1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</row>
    <row r="1646" spans="1:27" ht="1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</row>
    <row r="1647" spans="1:27" ht="1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</row>
    <row r="1648" spans="1:27" ht="1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</row>
    <row r="1649" spans="1:27" ht="1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</row>
    <row r="1650" spans="1:27" ht="1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</row>
    <row r="1651" spans="1:27" ht="1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</row>
    <row r="1652" spans="1:27" ht="1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</row>
    <row r="1653" spans="1:27" ht="1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</row>
    <row r="1654" spans="1:27" ht="1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</row>
    <row r="1655" spans="1:27" ht="1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</row>
    <row r="1656" spans="1:27" ht="1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</row>
    <row r="1657" spans="1:27" ht="1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</row>
    <row r="1658" spans="1:27" ht="1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</row>
    <row r="1659" spans="1:27" ht="1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</row>
    <row r="1660" spans="1:27" ht="1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</row>
    <row r="1661" spans="1:27" ht="1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</row>
    <row r="1662" spans="1:27" ht="1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</row>
    <row r="1663" spans="1:27" ht="1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</row>
    <row r="1664" spans="1:27" ht="1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</row>
    <row r="1665" spans="1:27" ht="1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</row>
    <row r="1666" spans="1:27" ht="1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</row>
    <row r="1667" spans="1:27" ht="1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</row>
    <row r="1668" spans="1:27" ht="1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</row>
    <row r="1669" spans="1:27" ht="1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</row>
    <row r="1670" spans="1:27" ht="1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</row>
    <row r="1671" spans="1:27" ht="1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</row>
    <row r="1672" spans="1:27" ht="1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</row>
    <row r="1673" spans="1:27" ht="1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</row>
    <row r="1674" spans="1:27" ht="1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</row>
    <row r="1675" spans="1:27" ht="1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</row>
    <row r="1676" spans="1:27" ht="1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</row>
    <row r="1677" spans="1:27" ht="1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</row>
    <row r="1678" spans="1:27" ht="1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</row>
    <row r="1679" spans="1:27" ht="1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</row>
    <row r="1680" spans="1:27" ht="1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</row>
    <row r="1681" spans="1:27" ht="1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</row>
    <row r="1682" spans="1:27" ht="1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</row>
    <row r="1683" spans="1:27" ht="1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</row>
    <row r="1684" spans="1:27" ht="1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</row>
    <row r="1685" spans="1:27" ht="1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</row>
    <row r="1686" spans="1:27" ht="1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</row>
    <row r="1687" spans="1:27" ht="1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</row>
    <row r="1688" spans="1:27" ht="1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</row>
    <row r="1689" spans="1:27" ht="1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</row>
    <row r="1690" spans="1:27" ht="1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</row>
    <row r="1691" spans="1:27" ht="1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</row>
    <row r="1692" spans="1:27" ht="1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</row>
    <row r="1693" spans="1:27" ht="1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</row>
    <row r="1694" spans="1:27" ht="1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</row>
    <row r="1695" spans="1:27" ht="1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</row>
    <row r="1696" spans="1:27" ht="1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</row>
    <row r="1697" spans="1:27" ht="1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</row>
    <row r="1698" spans="1:27" ht="1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</row>
    <row r="1699" spans="1:27" ht="1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</row>
    <row r="1700" spans="1:27" ht="1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</row>
    <row r="1701" spans="1:27" ht="1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</row>
    <row r="1702" spans="1:27" ht="1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</row>
    <row r="1703" spans="1:27" ht="1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</row>
    <row r="1704" spans="1:27" ht="1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</row>
    <row r="1705" spans="1:27" ht="1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</row>
    <row r="1706" spans="1:27" ht="1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</row>
    <row r="1707" spans="1:27" ht="1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</row>
    <row r="1708" spans="1:27" ht="1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</row>
    <row r="1709" spans="1:27" ht="1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</row>
    <row r="1710" spans="1:27" ht="1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</row>
    <row r="1711" spans="1:27" ht="1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</row>
    <row r="1712" spans="1:27" ht="1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</row>
    <row r="1713" spans="1:27" ht="1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</row>
    <row r="1714" spans="1:27" ht="1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</row>
    <row r="1715" spans="1:27" ht="1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</row>
    <row r="1716" spans="1:27" ht="1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</row>
    <row r="1717" spans="1:27" ht="1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</row>
    <row r="1718" spans="1:27" ht="1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</row>
    <row r="1719" spans="1:27" ht="1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</row>
    <row r="1720" spans="1:27" ht="1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</row>
    <row r="1721" spans="1:27" ht="1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</row>
    <row r="1722" spans="1:27" ht="1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</row>
    <row r="1723" spans="1:27" ht="1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</row>
    <row r="1724" spans="1:27" ht="1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</row>
    <row r="1725" spans="1:27" ht="1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</row>
    <row r="1726" spans="1:27" ht="1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</row>
    <row r="1727" spans="1:27" ht="1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</row>
    <row r="1728" spans="1:27" ht="1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</row>
    <row r="1729" spans="1:27" ht="1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</row>
    <row r="1730" spans="1:27" ht="1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</row>
    <row r="1731" spans="1:27" ht="1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</row>
    <row r="1732" spans="1:27" ht="1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</row>
    <row r="1733" spans="1:27" ht="1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</row>
    <row r="1734" spans="1:27" ht="1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</row>
    <row r="1735" spans="1:27" ht="1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</row>
    <row r="1736" spans="1:27" ht="1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</row>
    <row r="1737" spans="1:27" ht="1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</row>
    <row r="1738" spans="1:27" ht="1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</row>
    <row r="1739" spans="1:27" ht="1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</row>
    <row r="1740" spans="1:27" ht="1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</row>
    <row r="1741" spans="1:27" ht="1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</row>
    <row r="1742" spans="1:27" ht="1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</row>
    <row r="1743" spans="1:27" ht="1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</row>
    <row r="1744" spans="1:27" ht="1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</row>
    <row r="1745" spans="1:27" ht="1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</row>
    <row r="1746" spans="1:27" ht="1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</row>
    <row r="1747" spans="1:27" ht="1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</row>
    <row r="1748" spans="1:27" ht="1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</row>
    <row r="1749" spans="1:27" ht="1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</row>
    <row r="1750" spans="1:27" ht="1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</row>
    <row r="1751" spans="1:27" ht="1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</row>
    <row r="1752" spans="1:27" ht="1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</row>
    <row r="1753" spans="1:27" ht="1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</row>
    <row r="1754" spans="1:27" ht="1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</row>
    <row r="1755" spans="1:27" ht="1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</row>
    <row r="1756" spans="1:27" ht="1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</row>
    <row r="1757" spans="1:27" ht="1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</row>
    <row r="1758" spans="1:27" ht="1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</row>
    <row r="1759" spans="1:27" ht="1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</row>
    <row r="1760" spans="1:27" ht="1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</row>
    <row r="1761" spans="1:27" ht="1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</row>
    <row r="1762" spans="1:27" ht="1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</row>
    <row r="1763" spans="1:27" ht="1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</row>
    <row r="1764" spans="1:27" ht="1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</row>
    <row r="1765" spans="1:27" ht="1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</row>
    <row r="1766" spans="1:27" ht="1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</row>
    <row r="1767" spans="1:27" ht="1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</row>
    <row r="1768" spans="1:27" ht="1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</row>
    <row r="1769" spans="1:27" ht="1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</row>
    <row r="1770" spans="1:27" ht="1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</row>
    <row r="1771" spans="1:27" ht="1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</row>
    <row r="1772" spans="1:27" ht="1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</row>
    <row r="1773" spans="1:27" ht="1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</row>
    <row r="1774" spans="1:27" ht="1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</row>
    <row r="1775" spans="1:27" ht="1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</row>
    <row r="1776" spans="1:27" ht="1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</row>
    <row r="1777" spans="1:27" ht="1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</row>
    <row r="1778" spans="1:27" ht="1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</row>
    <row r="1779" spans="1:27" ht="1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</row>
    <row r="1780" spans="1:27" ht="1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</row>
    <row r="1781" spans="1:27" ht="1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</row>
    <row r="1782" spans="1:27" ht="1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</row>
    <row r="1783" spans="1:27" ht="1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</row>
    <row r="1784" spans="1:27" ht="1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</row>
    <row r="1785" spans="1:27" ht="1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</row>
    <row r="1786" spans="1:27" ht="1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</row>
    <row r="1787" spans="1:27" ht="1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</row>
    <row r="1788" spans="1:27" ht="1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</row>
    <row r="1789" spans="1:27" ht="1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</row>
    <row r="1790" spans="1:27" ht="1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</row>
    <row r="1791" spans="1:27" ht="1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</row>
    <row r="1792" spans="1:27" ht="1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</row>
    <row r="1793" spans="1:27" ht="1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</row>
    <row r="1794" spans="1:27" ht="1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</row>
    <row r="1795" spans="1:27" ht="1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</row>
    <row r="1796" spans="1:27" ht="1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</row>
    <row r="1797" spans="1:27" ht="1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</row>
    <row r="1798" spans="1:27" ht="1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</row>
    <row r="1799" spans="1:27" ht="1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</row>
    <row r="1800" spans="1:27" ht="1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</row>
    <row r="1801" spans="1:27" ht="1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</row>
    <row r="1802" spans="1:27" ht="1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</row>
    <row r="1803" spans="1:27" ht="1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</row>
    <row r="1804" spans="1:27" ht="1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</row>
    <row r="1805" spans="1:27" ht="1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</row>
    <row r="1806" spans="1:27" ht="1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</row>
    <row r="1807" spans="1:27" ht="1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</row>
    <row r="1808" spans="1:27" ht="1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</row>
    <row r="1809" spans="1:27" ht="1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</row>
    <row r="1810" spans="1:27" ht="1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</row>
    <row r="1811" spans="1:27" ht="1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</row>
    <row r="1812" spans="1:27" ht="1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</row>
    <row r="1813" spans="1:27" ht="1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</row>
    <row r="1814" spans="1:27" ht="1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</row>
    <row r="1815" spans="1:27" ht="1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</row>
    <row r="1816" spans="1:27" ht="1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</row>
    <row r="1817" spans="1:27" ht="1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</row>
    <row r="1818" spans="1:27" ht="1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</row>
    <row r="1819" spans="1:27" ht="1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</row>
    <row r="1820" spans="1:27" ht="1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</row>
    <row r="1821" spans="1:27" ht="1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</row>
    <row r="1822" spans="1:27" ht="1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</row>
    <row r="1823" spans="1:27" ht="1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</row>
    <row r="1824" spans="1:27" ht="1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</row>
    <row r="1825" spans="1:27" ht="1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</row>
    <row r="1826" spans="1:27" ht="1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</row>
    <row r="1827" spans="1:27" ht="1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</row>
    <row r="1828" spans="1:27" ht="1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</row>
    <row r="1829" spans="1:27" ht="1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</row>
    <row r="1830" spans="1:27" ht="1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</row>
    <row r="1831" spans="1:27" ht="1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</row>
    <row r="1832" spans="1:27" ht="1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</row>
    <row r="1833" spans="1:27" ht="1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</row>
    <row r="1834" spans="1:27" ht="1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</row>
    <row r="1835" spans="1:27" ht="1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</row>
    <row r="1836" spans="1:27" ht="1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</row>
    <row r="1837" spans="1:27" ht="1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</row>
    <row r="1838" spans="1:27" ht="1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</row>
    <row r="1839" spans="1:27" ht="1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</row>
    <row r="1840" spans="1:27" ht="1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</row>
    <row r="1841" spans="1:27" ht="1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</row>
    <row r="1842" spans="1:27" ht="1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</row>
    <row r="1843" spans="1:27" ht="1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</row>
    <row r="1844" spans="1:27" ht="1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</row>
    <row r="1845" spans="1:27" ht="1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</row>
    <row r="1846" spans="1:27" ht="1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</row>
    <row r="1847" spans="1:27" ht="1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</row>
    <row r="1848" spans="1:27" ht="1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</row>
    <row r="1849" spans="1:27" ht="1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</row>
    <row r="1850" spans="1:27" ht="1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</row>
    <row r="1851" spans="1:27" ht="1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</row>
    <row r="1852" spans="1:27" ht="1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</row>
    <row r="1853" spans="1:27" ht="1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</row>
    <row r="1854" spans="1:27" ht="1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</row>
    <row r="1855" spans="1:27" ht="1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</row>
    <row r="1856" spans="1:27" ht="1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</row>
    <row r="1857" spans="1:27" ht="1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</row>
    <row r="1858" spans="1:27" ht="1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</row>
    <row r="1859" spans="1:27" ht="1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</row>
    <row r="1860" spans="1:27" ht="1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</row>
    <row r="1861" spans="1:27" ht="1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</row>
    <row r="1862" spans="1:27" ht="1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</row>
    <row r="1863" spans="1:27" ht="1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</row>
    <row r="1864" spans="1:27" ht="1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</row>
    <row r="1865" spans="1:27" ht="1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</row>
    <row r="1866" spans="1:27" ht="1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</row>
    <row r="1867" spans="1:27" ht="1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</row>
    <row r="1868" spans="1:27" ht="1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</row>
    <row r="1869" spans="1:27" ht="1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</row>
    <row r="1870" spans="1:27" ht="1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</row>
    <row r="1871" spans="1:27" ht="1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</row>
    <row r="1872" spans="1:27" ht="1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</row>
    <row r="1873" spans="1:27" ht="1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</row>
    <row r="1874" spans="1:27" ht="1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</row>
    <row r="1875" spans="1:27" ht="1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</row>
    <row r="1876" spans="1:27" ht="1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</row>
    <row r="1877" spans="1:27" ht="1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</row>
    <row r="1878" spans="1:27" ht="1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</row>
    <row r="1879" spans="1:27" ht="1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</row>
    <row r="1880" spans="1:27" ht="1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</row>
    <row r="1881" spans="1:27" ht="1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</row>
    <row r="1882" spans="1:27" ht="1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</row>
    <row r="1883" spans="1:27" ht="1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</row>
    <row r="1884" spans="1:27" ht="1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</row>
    <row r="1885" spans="1:27" ht="1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</row>
    <row r="1886" spans="1:27" ht="1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</row>
    <row r="1887" spans="1:27" ht="1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</row>
    <row r="1888" spans="1:27" ht="1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</row>
    <row r="1889" spans="1:27" ht="1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</row>
    <row r="1890" spans="1:27" ht="1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</row>
    <row r="1891" spans="1:27" ht="1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</row>
    <row r="1892" spans="1:27" ht="1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</row>
    <row r="1893" spans="1:27" ht="1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</row>
    <row r="1894" spans="1:27" ht="1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</row>
    <row r="1895" spans="1:27" ht="1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</row>
    <row r="1896" spans="1:27" ht="1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</row>
    <row r="1897" spans="1:27" ht="1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</row>
    <row r="1898" spans="1:27" ht="1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</row>
    <row r="1899" spans="1:27" ht="1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</row>
    <row r="1900" spans="1:27" ht="1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</row>
    <row r="1901" spans="1:27" ht="1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</row>
    <row r="1902" spans="1:27" ht="1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</row>
    <row r="1903" spans="1:27" ht="1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</row>
    <row r="1904" spans="1:27" ht="1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</row>
    <row r="1905" spans="1:27" ht="1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</row>
    <row r="1906" spans="1:27" ht="1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</row>
    <row r="1907" spans="1:27" ht="1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</row>
    <row r="1908" spans="1:27" ht="1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</row>
    <row r="1909" spans="1:27" ht="1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</row>
    <row r="1910" spans="1:27" ht="1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</row>
    <row r="1911" spans="1:27" ht="1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</row>
    <row r="1912" spans="1:27" ht="1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</row>
    <row r="1913" spans="1:27" ht="1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</row>
    <row r="1914" spans="1:27" ht="1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</row>
    <row r="1915" spans="1:27" ht="1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</row>
    <row r="1916" spans="1:27" ht="1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</row>
    <row r="1917" spans="1:27" ht="1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</row>
    <row r="1918" spans="1:27" ht="1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</row>
    <row r="1919" spans="1:27" ht="1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</row>
    <row r="1920" spans="1:27" ht="1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</row>
    <row r="1921" spans="1:27" ht="1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</row>
    <row r="1922" spans="1:27" ht="1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</row>
    <row r="1923" spans="1:27" ht="1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</row>
    <row r="1924" spans="1:27" ht="1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</row>
    <row r="1925" spans="1:27" ht="1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</row>
    <row r="1926" spans="1:27" ht="1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</row>
    <row r="1927" spans="1:27" ht="1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</row>
    <row r="1928" spans="1:27" ht="1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</row>
    <row r="1929" spans="1:27" ht="1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</row>
    <row r="1930" spans="1:27" ht="1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</row>
    <row r="1931" spans="1:27" ht="1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</row>
    <row r="1932" spans="1:27" ht="1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</row>
    <row r="1933" spans="1:27" ht="1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</row>
    <row r="1934" spans="1:27" ht="1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</row>
    <row r="1935" spans="1:27" ht="1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</row>
    <row r="1936" spans="1:27" ht="1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</row>
    <row r="1937" spans="1:27" ht="1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</row>
    <row r="1938" spans="1:27" ht="1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</row>
    <row r="1939" spans="1:27" ht="1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</row>
    <row r="1940" spans="1:27" ht="1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</row>
    <row r="1941" spans="1:27" ht="1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</row>
    <row r="1942" spans="1:27" ht="1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</row>
    <row r="1943" spans="1:27" ht="1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</row>
    <row r="1944" spans="1:27" ht="1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</row>
    <row r="1945" spans="1:27" ht="1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</row>
    <row r="1946" spans="1:27" ht="1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</row>
    <row r="1947" spans="1:27" ht="1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</row>
    <row r="1948" spans="1:27" ht="1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</row>
    <row r="1949" spans="1:27" ht="1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</row>
    <row r="1950" spans="1:27" ht="1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</row>
    <row r="1951" spans="1:27" ht="1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</row>
    <row r="1952" spans="1:27" ht="1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</row>
    <row r="1953" spans="1:27" ht="1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</row>
    <row r="1954" spans="1:27" ht="1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</row>
    <row r="1955" spans="1:27" ht="1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</row>
    <row r="1956" spans="1:27" ht="1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</row>
    <row r="1957" spans="1:27" ht="1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</row>
    <row r="1958" spans="1:27" ht="1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</row>
    <row r="1959" spans="1:27" ht="1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</row>
    <row r="1960" spans="1:27" ht="1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</row>
    <row r="1961" spans="1:27" ht="1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</row>
    <row r="1962" spans="1:27" ht="1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</row>
    <row r="1963" spans="1:27" ht="1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</row>
    <row r="1964" spans="1:27" ht="1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</row>
    <row r="1965" spans="1:27" ht="1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</row>
    <row r="1966" spans="1:27" ht="1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</row>
    <row r="1967" spans="1:27" ht="1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</row>
    <row r="1968" spans="1:27" ht="1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</row>
    <row r="1969" spans="1:27" ht="1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</row>
    <row r="1970" spans="1:27" ht="1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</row>
    <row r="1971" spans="1:27" ht="1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</row>
    <row r="1972" spans="1:27" ht="1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</row>
    <row r="1973" spans="1:27" ht="1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</row>
    <row r="1974" spans="1:27" ht="1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</row>
    <row r="1975" spans="1:27" ht="1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</row>
    <row r="1976" spans="1:27" ht="1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</row>
    <row r="1977" spans="1:27" ht="1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</row>
    <row r="1978" spans="1:27" ht="1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</row>
    <row r="1979" spans="1:27" ht="1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</row>
    <row r="1980" spans="1:27" ht="1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</row>
    <row r="1981" spans="1:27" ht="1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</row>
    <row r="1982" spans="1:27" ht="1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</row>
    <row r="1983" spans="1:27" ht="1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</row>
    <row r="1984" spans="1:27" ht="1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</row>
    <row r="1985" spans="1:27" ht="1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</row>
    <row r="1986" spans="1:27" ht="1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</row>
    <row r="1987" spans="1:27" ht="1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</row>
    <row r="1988" spans="1:27" ht="1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</row>
    <row r="1989" spans="1:27" ht="1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</row>
    <row r="1990" spans="1:27" ht="1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</row>
    <row r="1991" spans="1:27" ht="1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</row>
    <row r="1992" spans="1:27" ht="1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</row>
    <row r="1993" spans="1:27" ht="1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</row>
    <row r="1994" spans="1:27" ht="1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</row>
    <row r="1995" spans="1:27" ht="1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</row>
    <row r="1996" spans="1:27" ht="1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</row>
    <row r="1997" spans="1:27" ht="1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</row>
    <row r="1998" spans="1:27" ht="1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</row>
    <row r="1999" spans="1:27" ht="1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</row>
    <row r="2000" spans="1:27" ht="1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</row>
    <row r="2001" spans="1:27" ht="1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</row>
    <row r="2002" spans="1:27" ht="1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</row>
    <row r="2003" spans="1:27" ht="1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</row>
    <row r="2004" spans="1:27" ht="1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</row>
    <row r="2005" spans="1:27" ht="1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</row>
    <row r="2006" spans="1:27" ht="1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</row>
    <row r="2007" spans="1:27" ht="1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</row>
    <row r="2008" spans="1:27" ht="1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</row>
    <row r="2009" spans="1:27" ht="1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</row>
    <row r="2010" spans="1:27" ht="1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</row>
    <row r="2011" spans="1:27" ht="1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</row>
    <row r="2012" spans="1:27" ht="1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</row>
    <row r="2013" spans="1:27" ht="1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</row>
    <row r="2014" spans="1:27" ht="1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</row>
    <row r="2015" spans="1:27" ht="1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</row>
    <row r="2016" spans="1:27" ht="1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</row>
    <row r="2017" spans="1:27" ht="1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</row>
    <row r="2018" spans="1:27" ht="1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</row>
    <row r="2019" spans="1:27" ht="1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</row>
    <row r="2020" spans="1:27" ht="1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</row>
    <row r="2021" spans="1:27" ht="1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</row>
    <row r="2022" spans="1:27" ht="1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</row>
    <row r="2023" spans="1:27" ht="1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</row>
    <row r="2024" spans="1:27" ht="1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</row>
    <row r="2025" spans="1:27" ht="1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</row>
    <row r="2026" spans="1:27" ht="1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</row>
    <row r="2027" spans="1:27" ht="1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</row>
    <row r="2028" spans="1:27" ht="1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</row>
    <row r="2029" spans="1:27" ht="1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</row>
    <row r="2030" spans="1:27" ht="1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</row>
    <row r="2031" spans="1:27" ht="1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</row>
    <row r="2032" spans="1:27" ht="1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</row>
    <row r="2033" spans="1:27" ht="1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</row>
    <row r="2034" spans="1:27" ht="1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</row>
    <row r="2035" spans="1:27" ht="1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</row>
    <row r="2036" spans="1:27" ht="1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</row>
    <row r="2037" spans="1:27" ht="1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</row>
    <row r="2038" spans="1:27" ht="1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</row>
    <row r="2039" spans="1:27" ht="1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</row>
    <row r="2040" spans="1:27" ht="1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</row>
    <row r="2041" spans="1:27" ht="1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</row>
    <row r="2042" spans="1:27" ht="1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</row>
    <row r="2043" spans="1:27" ht="1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</row>
    <row r="2044" spans="1:27" ht="1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</row>
    <row r="2045" spans="1:27" ht="1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</row>
    <row r="2046" spans="1:27" ht="1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</row>
    <row r="2047" spans="1:27" ht="1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</row>
    <row r="2048" spans="1:27" ht="1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</row>
    <row r="2049" spans="1:27" ht="1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</row>
    <row r="2050" spans="1:27" ht="1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</row>
    <row r="2051" spans="1:27" ht="1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</row>
    <row r="2052" spans="1:27" ht="1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</row>
    <row r="2053" spans="1:27" ht="1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</row>
    <row r="2054" spans="1:27" ht="1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</row>
    <row r="2055" spans="1:27" ht="1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</row>
    <row r="2056" spans="1:27" ht="1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</row>
    <row r="2057" spans="1:27" ht="1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</row>
    <row r="2058" spans="1:27" ht="1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</row>
    <row r="2059" spans="1:27" ht="1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</row>
    <row r="2060" spans="1:27" ht="1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</row>
    <row r="2061" spans="1:27" ht="1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</row>
    <row r="2062" spans="1:27" ht="1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</row>
    <row r="2063" spans="1:27" ht="1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</row>
    <row r="2064" spans="1:27" ht="1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</row>
    <row r="2065" spans="1:27" ht="1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</row>
    <row r="2066" spans="1:27" ht="1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</row>
    <row r="2067" spans="1:27" ht="1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</row>
    <row r="2068" spans="1:27" ht="1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</row>
    <row r="2069" spans="1:27" ht="1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</row>
    <row r="2070" spans="1:27" ht="1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</row>
    <row r="2071" spans="1:27" ht="1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</row>
    <row r="2072" spans="1:27" ht="1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</row>
    <row r="2073" spans="1:27" ht="1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</row>
    <row r="2074" spans="1:27" ht="1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</row>
    <row r="2075" spans="1:27" ht="1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</row>
    <row r="2076" spans="1:27" ht="1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</row>
    <row r="2077" spans="1:27" ht="1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</row>
    <row r="2078" spans="1:27" ht="1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</row>
    <row r="2079" spans="1:27" ht="1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</row>
    <row r="2080" spans="1:27" ht="1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</row>
    <row r="2081" spans="1:27" ht="1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</row>
    <row r="2082" spans="1:27" ht="1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</row>
    <row r="2083" spans="1:27" ht="1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</row>
    <row r="2084" spans="1:27" ht="1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</row>
    <row r="2085" spans="1:27" ht="1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</row>
    <row r="2086" spans="1:27" ht="1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</row>
    <row r="2087" spans="1:27" ht="1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</row>
    <row r="2088" spans="1:27" ht="1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</row>
    <row r="2089" spans="1:27" ht="1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</row>
    <row r="2090" spans="1:27" ht="1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</row>
    <row r="2091" spans="1:27" ht="1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</row>
    <row r="2092" spans="1:27" ht="1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</row>
    <row r="2093" spans="1:27" ht="1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</row>
    <row r="2094" spans="1:27" ht="1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</row>
    <row r="2095" spans="1:27" ht="1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</row>
    <row r="2096" spans="1:27" ht="1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</row>
    <row r="2097" spans="1:27" ht="1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</row>
    <row r="2098" spans="1:27" ht="1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</row>
    <row r="2099" spans="1:27" ht="1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</row>
    <row r="2100" spans="1:27" ht="1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</row>
    <row r="2101" spans="1:27" ht="1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</row>
    <row r="2102" spans="1:27" ht="1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</row>
    <row r="2103" spans="1:27" ht="1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</row>
    <row r="2104" spans="1:27" ht="1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</row>
    <row r="2105" spans="1:27" ht="1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</row>
    <row r="2106" spans="1:27" ht="1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</row>
    <row r="2107" spans="1:27" ht="1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</row>
    <row r="2108" spans="1:27" ht="1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</row>
    <row r="2109" spans="1:27" ht="1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</row>
    <row r="2110" spans="1:27" ht="1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</row>
    <row r="2111" spans="1:27" ht="1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</row>
    <row r="2112" spans="1:27" ht="1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</row>
    <row r="2113" spans="1:27" ht="1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</row>
    <row r="2114" spans="1:27" ht="1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</row>
    <row r="2115" spans="1:27" ht="1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</row>
    <row r="2116" spans="1:27" ht="1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</row>
    <row r="2117" spans="1:27" ht="1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</row>
    <row r="2118" spans="1:27" ht="1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</row>
    <row r="2119" spans="1:27" ht="1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</row>
    <row r="2120" spans="1:27" ht="1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</row>
    <row r="2121" spans="1:27" ht="1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</row>
    <row r="2122" spans="1:27" ht="1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</row>
    <row r="2123" spans="1:27" ht="1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</row>
    <row r="2124" spans="1:27" ht="1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</row>
    <row r="2125" spans="1:27" ht="1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</row>
    <row r="2126" spans="1:27" ht="1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</row>
    <row r="2127" spans="1:27" ht="1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</row>
    <row r="2128" spans="1:27" ht="1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</row>
    <row r="2129" spans="1:27" ht="1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</row>
    <row r="2130" spans="1:27" ht="1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</row>
    <row r="2131" spans="1:27" ht="1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</row>
    <row r="2132" spans="1:27" ht="1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</row>
    <row r="2133" spans="1:27" ht="1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</row>
    <row r="2134" spans="1:27" ht="1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</row>
    <row r="2135" spans="1:27" ht="1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</row>
    <row r="2136" spans="1:27" ht="1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</row>
    <row r="2137" spans="1:27" ht="1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</row>
    <row r="2138" spans="1:27" ht="1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</row>
    <row r="2139" spans="1:27" ht="1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</row>
    <row r="2140" spans="1:27" ht="1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</row>
    <row r="2141" spans="1:27" ht="1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</row>
    <row r="2142" spans="1:27" ht="1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</row>
    <row r="2143" spans="1:27" ht="1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</row>
    <row r="2144" spans="1:27" ht="1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</row>
    <row r="2145" spans="1:27" ht="1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</row>
    <row r="2146" spans="1:27" ht="1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</row>
    <row r="2147" spans="1:27" ht="1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</row>
    <row r="2148" spans="1:27" ht="1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</row>
    <row r="2149" spans="1:27" ht="1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</row>
    <row r="2150" spans="1:27" ht="1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</row>
    <row r="2151" spans="1:27" ht="1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</row>
    <row r="2152" spans="1:27" ht="1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</row>
    <row r="2153" spans="1:27" ht="1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</row>
    <row r="2154" spans="1:27" ht="1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</row>
    <row r="2155" spans="1:27" ht="1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</row>
    <row r="2156" spans="1:27" ht="1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</row>
    <row r="2157" spans="1:27" ht="1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</row>
    <row r="2158" spans="1:27" ht="1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</row>
    <row r="2159" spans="1:27" ht="1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</row>
    <row r="2160" spans="1:27" ht="1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</row>
    <row r="2161" spans="1:27" ht="1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</row>
    <row r="2162" spans="1:27" ht="1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</row>
    <row r="2163" spans="1:27" ht="1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</row>
    <row r="2164" spans="1:27" ht="1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</row>
    <row r="2165" spans="1:27" ht="1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</row>
    <row r="2166" spans="1:27" ht="1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</row>
    <row r="2167" spans="1:27" ht="1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</row>
    <row r="2168" spans="1:27" ht="1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</row>
    <row r="2169" spans="1:27" ht="1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</row>
    <row r="2170" spans="1:27" ht="1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</row>
    <row r="2171" spans="1:27" ht="1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</row>
    <row r="2172" spans="1:27" ht="1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</row>
    <row r="2173" spans="1:27" ht="1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</row>
    <row r="2174" spans="1:27" ht="1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</row>
    <row r="2175" spans="1:27" ht="1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</row>
    <row r="2176" spans="1:27" ht="1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</row>
    <row r="2177" spans="1:27" ht="1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</row>
    <row r="2178" spans="1:27" ht="1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</row>
    <row r="2179" spans="1:27" ht="1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</row>
    <row r="2180" spans="1:27" ht="1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</row>
    <row r="2181" spans="1:27" ht="1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</row>
    <row r="2182" spans="1:27" ht="1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</row>
    <row r="2183" spans="1:27" ht="1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</row>
    <row r="2184" spans="1:27" ht="1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</row>
    <row r="2185" spans="1:27" ht="1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</row>
    <row r="2186" spans="1:27" ht="1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</row>
    <row r="2187" spans="1:27" ht="1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</row>
    <row r="2188" spans="1:27" ht="1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</row>
    <row r="2189" spans="1:27" ht="1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</row>
    <row r="2190" spans="1:27" ht="1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</row>
    <row r="2191" spans="1:27" ht="1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</row>
    <row r="2192" spans="1:27" ht="1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</row>
    <row r="2193" spans="1:27" ht="1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</row>
    <row r="2194" spans="1:27" ht="1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</row>
    <row r="2195" spans="1:27" ht="1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</row>
    <row r="2196" spans="1:27" ht="1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</row>
    <row r="2197" spans="1:27" ht="1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</row>
    <row r="2198" spans="1:27" ht="1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</row>
    <row r="2199" spans="1:27" ht="1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</row>
    <row r="2200" spans="1:27" ht="1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</row>
    <row r="2201" spans="1:27" ht="1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</row>
    <row r="2202" spans="1:27" ht="1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</row>
    <row r="2203" spans="1:27" ht="1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</row>
    <row r="2204" spans="1:27" ht="1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</row>
    <row r="2205" spans="1:27" ht="1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</row>
    <row r="2206" spans="1:27" ht="1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</row>
    <row r="2207" spans="1:27" ht="1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</row>
    <row r="2208" spans="1:27" ht="1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</row>
    <row r="2209" spans="1:27" ht="1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</row>
    <row r="2210" spans="1:27" ht="1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</row>
    <row r="2211" spans="1:27" ht="1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</row>
    <row r="2212" spans="1:27" ht="1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</row>
    <row r="2213" spans="1:27" ht="1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</row>
    <row r="2214" spans="1:27" ht="1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</row>
    <row r="2215" spans="1:27" ht="1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</row>
    <row r="2216" spans="1:27" ht="1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</row>
    <row r="2217" spans="1:27" ht="1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</row>
    <row r="2218" spans="1:27" ht="1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</row>
    <row r="2219" spans="1:27" ht="1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</row>
    <row r="2220" spans="1:27" ht="1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</row>
    <row r="2221" spans="1:27" ht="1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</row>
    <row r="2222" spans="1:27" ht="1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</row>
    <row r="2223" spans="1:27" ht="1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</row>
    <row r="2224" spans="1:27" ht="1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</row>
    <row r="2225" spans="1:27" ht="1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</row>
    <row r="2226" spans="1:27" ht="1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</row>
    <row r="2227" spans="1:27" ht="1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</row>
    <row r="2228" spans="1:27" ht="1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</row>
    <row r="2229" spans="1:27" ht="1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</row>
    <row r="2230" spans="1:27" ht="1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</row>
    <row r="2231" spans="1:27" ht="1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</row>
    <row r="2232" spans="1:27" ht="1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</row>
    <row r="2233" spans="1:27" ht="1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</row>
    <row r="2234" spans="1:27" ht="1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</row>
    <row r="2235" spans="1:27" ht="1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</row>
    <row r="2236" spans="1:27" ht="1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</row>
    <row r="2237" spans="1:27" ht="1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</row>
    <row r="2238" spans="1:27" ht="1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</row>
    <row r="2239" spans="1:27" ht="1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</row>
    <row r="2240" spans="1:27" ht="1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</row>
    <row r="2241" spans="1:27" ht="1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</row>
    <row r="2242" spans="1:27" ht="1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</row>
    <row r="2243" spans="1:27" ht="1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</row>
    <row r="2244" spans="1:27" ht="1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</row>
    <row r="2245" spans="1:27" ht="1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</row>
    <row r="2246" spans="1:27" ht="1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</row>
    <row r="2247" spans="1:27" ht="1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</row>
    <row r="2248" spans="1:27" ht="1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</row>
    <row r="2249" spans="1:27" ht="1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</row>
    <row r="2250" spans="1:27" ht="1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</row>
    <row r="2251" spans="1:27" ht="1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</row>
    <row r="2252" spans="20:27" ht="15">
      <c r="T2252" s="1"/>
      <c r="U2252" s="1"/>
      <c r="V2252" s="1"/>
      <c r="W2252" s="1"/>
      <c r="X2252" s="1"/>
      <c r="Y2252" s="1"/>
      <c r="Z2252" s="1"/>
      <c r="AA2252" s="1"/>
    </row>
    <row r="2253" spans="20:27" ht="15">
      <c r="T2253" s="1"/>
      <c r="U2253" s="1"/>
      <c r="V2253" s="1"/>
      <c r="W2253" s="1"/>
      <c r="X2253" s="1"/>
      <c r="Y2253" s="1"/>
      <c r="Z2253" s="1"/>
      <c r="AA2253" s="1"/>
    </row>
    <row r="2254" spans="20:27" ht="15">
      <c r="T2254" s="1"/>
      <c r="U2254" s="1"/>
      <c r="V2254" s="1"/>
      <c r="W2254" s="1"/>
      <c r="X2254" s="1"/>
      <c r="Y2254" s="1"/>
      <c r="Z2254" s="1"/>
      <c r="AA2254" s="1"/>
    </row>
    <row r="2255" spans="20:27" ht="15">
      <c r="T2255" s="1"/>
      <c r="U2255" s="1"/>
      <c r="V2255" s="1"/>
      <c r="W2255" s="1"/>
      <c r="X2255" s="1"/>
      <c r="Y2255" s="1"/>
      <c r="Z2255" s="1"/>
      <c r="AA2255" s="1"/>
    </row>
    <row r="2256" spans="22:27" ht="15">
      <c r="V2256" s="1"/>
      <c r="W2256" s="1"/>
      <c r="X2256" s="1"/>
      <c r="Y2256" s="1"/>
      <c r="Z2256" s="1"/>
      <c r="AA2256" s="1"/>
    </row>
    <row r="2257" spans="22:27" ht="15">
      <c r="V2257" s="1"/>
      <c r="W2257" s="1"/>
      <c r="X2257" s="1"/>
      <c r="Y2257" s="1"/>
      <c r="Z2257" s="1"/>
      <c r="AA2257" s="1"/>
    </row>
    <row r="2258" spans="22:27" ht="15">
      <c r="V2258" s="1"/>
      <c r="W2258" s="1"/>
      <c r="X2258" s="1"/>
      <c r="Y2258" s="1"/>
      <c r="Z2258" s="1"/>
      <c r="AA2258" s="1"/>
    </row>
    <row r="2259" spans="22:27" ht="15">
      <c r="V2259" s="1"/>
      <c r="W2259" s="1"/>
      <c r="X2259" s="1"/>
      <c r="Y2259" s="1"/>
      <c r="Z2259" s="1"/>
      <c r="AA2259" s="1"/>
    </row>
  </sheetData>
  <sheetProtection/>
  <mergeCells count="82">
    <mergeCell ref="C555:N555"/>
    <mergeCell ref="B581:D581"/>
    <mergeCell ref="P579:U579"/>
    <mergeCell ref="P580:U580"/>
    <mergeCell ref="P581:U581"/>
    <mergeCell ref="P571:R571"/>
    <mergeCell ref="B573:D573"/>
    <mergeCell ref="P577:U577"/>
    <mergeCell ref="Q584:R584"/>
    <mergeCell ref="A2:U2"/>
    <mergeCell ref="A4:U4"/>
    <mergeCell ref="P583:R583"/>
    <mergeCell ref="A153:U153"/>
    <mergeCell ref="P582:U582"/>
    <mergeCell ref="P578:U578"/>
    <mergeCell ref="B574:D574"/>
    <mergeCell ref="B571:D571"/>
    <mergeCell ref="C192:N192"/>
    <mergeCell ref="C226:N226"/>
    <mergeCell ref="R1:U1"/>
    <mergeCell ref="B188:C188"/>
    <mergeCell ref="B189:C189"/>
    <mergeCell ref="B243:C243"/>
    <mergeCell ref="C43:N43"/>
    <mergeCell ref="C85:N85"/>
    <mergeCell ref="B6:D6"/>
    <mergeCell ref="B8:Q8"/>
    <mergeCell ref="B582:D582"/>
    <mergeCell ref="P157:S157"/>
    <mergeCell ref="B575:D575"/>
    <mergeCell ref="B190:C190"/>
    <mergeCell ref="S571:U571"/>
    <mergeCell ref="C506:N506"/>
    <mergeCell ref="B242:C242"/>
    <mergeCell ref="C157:N157"/>
    <mergeCell ref="B265:C265"/>
    <mergeCell ref="B441:C441"/>
    <mergeCell ref="C14:N14"/>
    <mergeCell ref="P129:S129"/>
    <mergeCell ref="B39:C39"/>
    <mergeCell ref="B40:C40"/>
    <mergeCell ref="P43:S43"/>
    <mergeCell ref="C129:N129"/>
    <mergeCell ref="B10:R10"/>
    <mergeCell ref="P14:S14"/>
    <mergeCell ref="B538:C538"/>
    <mergeCell ref="B348:C348"/>
    <mergeCell ref="B442:C442"/>
    <mergeCell ref="B443:C443"/>
    <mergeCell ref="C445:N445"/>
    <mergeCell ref="B263:C263"/>
    <mergeCell ref="A485:U485"/>
    <mergeCell ref="C521:N521"/>
    <mergeCell ref="C351:N351"/>
    <mergeCell ref="C384:N384"/>
    <mergeCell ref="B349:C349"/>
    <mergeCell ref="B382:C382"/>
    <mergeCell ref="C540:N540"/>
    <mergeCell ref="B470:C470"/>
    <mergeCell ref="C472:N472"/>
    <mergeCell ref="B503:C503"/>
    <mergeCell ref="B422:C422"/>
    <mergeCell ref="C424:N424"/>
    <mergeCell ref="B151:D151"/>
    <mergeCell ref="B223:C223"/>
    <mergeCell ref="B224:C224"/>
    <mergeCell ref="B504:C504"/>
    <mergeCell ref="C401:N401"/>
    <mergeCell ref="B469:C469"/>
    <mergeCell ref="B502:C502"/>
    <mergeCell ref="B299:D299"/>
    <mergeCell ref="C301:N301"/>
    <mergeCell ref="C317:N317"/>
    <mergeCell ref="P576:U576"/>
    <mergeCell ref="C245:N245"/>
    <mergeCell ref="B519:D519"/>
    <mergeCell ref="T558:T559"/>
    <mergeCell ref="C489:N489"/>
    <mergeCell ref="P489:S489"/>
    <mergeCell ref="B264:C264"/>
    <mergeCell ref="T475:T476"/>
    <mergeCell ref="C267:N267"/>
  </mergeCells>
  <printOptions/>
  <pageMargins left="0.15748031496062992" right="0" top="0.5905511811023623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6"/>
  <sheetViews>
    <sheetView zoomScalePageLayoutView="0" workbookViewId="0" topLeftCell="A91">
      <selection activeCell="B21" sqref="B21:J21"/>
    </sheetView>
  </sheetViews>
  <sheetFormatPr defaultColWidth="9.140625" defaultRowHeight="12.75"/>
  <cols>
    <col min="1" max="1" width="5.57421875" style="0" customWidth="1"/>
    <col min="2" max="2" width="46.28125" style="0" customWidth="1"/>
    <col min="3" max="3" width="9.8515625" style="0" customWidth="1"/>
    <col min="4" max="4" width="15.28125" style="0" customWidth="1"/>
    <col min="5" max="5" width="13.57421875" style="0" customWidth="1"/>
    <col min="6" max="6" width="12.7109375" style="0" customWidth="1"/>
    <col min="7" max="7" width="15.57421875" style="0" customWidth="1"/>
    <col min="8" max="8" width="17.28125" style="0" customWidth="1"/>
    <col min="9" max="9" width="14.421875" style="0" customWidth="1"/>
    <col min="10" max="10" width="16.28125" style="0" customWidth="1"/>
  </cols>
  <sheetData>
    <row r="1" spans="1:10" ht="15.75">
      <c r="A1" s="189"/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5.75">
      <c r="A2" s="8"/>
      <c r="B2" s="193"/>
      <c r="C2" s="193"/>
      <c r="D2" s="193"/>
      <c r="E2" s="193"/>
      <c r="F2" s="193"/>
      <c r="G2" s="193"/>
      <c r="H2" s="193"/>
      <c r="I2" s="193"/>
      <c r="J2" s="193"/>
    </row>
    <row r="3" spans="1:10" ht="15.75">
      <c r="A3" s="8"/>
      <c r="B3" s="24"/>
      <c r="C3" s="8"/>
      <c r="D3" s="54"/>
      <c r="E3" s="8"/>
      <c r="F3" s="8"/>
      <c r="G3" s="8"/>
      <c r="H3" s="8"/>
      <c r="I3" s="8"/>
      <c r="J3" s="8"/>
    </row>
    <row r="4" spans="1:10" ht="1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5.75">
      <c r="A5" s="59"/>
      <c r="B5" s="64"/>
      <c r="C5" s="64"/>
      <c r="D5" s="64"/>
      <c r="E5" s="54"/>
      <c r="F5" s="54"/>
      <c r="G5" s="54"/>
      <c r="H5" s="54"/>
      <c r="I5" s="54"/>
      <c r="J5" s="54"/>
    </row>
    <row r="6" spans="1:10" ht="15.75">
      <c r="A6" s="59"/>
      <c r="B6" s="8"/>
      <c r="C6" s="64"/>
      <c r="D6" s="64"/>
      <c r="E6" s="54"/>
      <c r="F6" s="54"/>
      <c r="G6" s="54"/>
      <c r="H6" s="54"/>
      <c r="I6" s="54"/>
      <c r="J6" s="54"/>
    </row>
    <row r="7" spans="1:10" ht="15.75">
      <c r="A7" s="59"/>
      <c r="B7" s="8"/>
      <c r="C7" s="59"/>
      <c r="D7" s="64"/>
      <c r="E7" s="54"/>
      <c r="F7" s="54"/>
      <c r="G7" s="54"/>
      <c r="H7" s="54"/>
      <c r="I7" s="54"/>
      <c r="J7" s="54"/>
    </row>
    <row r="8" spans="1:10" ht="15.75">
      <c r="A8" s="59"/>
      <c r="B8" s="8"/>
      <c r="C8" s="59"/>
      <c r="D8" s="64"/>
      <c r="E8" s="54"/>
      <c r="F8" s="54"/>
      <c r="G8" s="54"/>
      <c r="H8" s="54"/>
      <c r="I8" s="54"/>
      <c r="J8" s="54"/>
    </row>
    <row r="9" spans="1:10" ht="15.75">
      <c r="A9" s="59"/>
      <c r="B9" s="8"/>
      <c r="C9" s="59"/>
      <c r="D9" s="64"/>
      <c r="E9" s="54"/>
      <c r="F9" s="54"/>
      <c r="G9" s="54"/>
      <c r="H9" s="54"/>
      <c r="I9" s="54"/>
      <c r="J9" s="54"/>
    </row>
    <row r="10" spans="1:10" ht="15">
      <c r="A10" s="65"/>
      <c r="B10" s="65"/>
      <c r="C10" s="65"/>
      <c r="D10" s="65"/>
      <c r="E10" s="65"/>
      <c r="F10" s="65"/>
      <c r="G10" s="65"/>
      <c r="H10" s="65"/>
      <c r="I10" s="65"/>
      <c r="J10" s="65"/>
    </row>
    <row r="11" spans="1:10" ht="15.75">
      <c r="A11" s="59"/>
      <c r="B11" s="59"/>
      <c r="C11" s="59"/>
      <c r="D11" s="57"/>
      <c r="E11" s="59"/>
      <c r="F11" s="59"/>
      <c r="G11" s="57"/>
      <c r="H11" s="57"/>
      <c r="I11" s="57"/>
      <c r="J11" s="25"/>
    </row>
    <row r="12" spans="1:10" ht="15.75">
      <c r="A12" s="8"/>
      <c r="B12" s="59"/>
      <c r="C12" s="59"/>
      <c r="D12" s="57"/>
      <c r="E12" s="59"/>
      <c r="F12" s="59"/>
      <c r="G12" s="57"/>
      <c r="H12" s="57"/>
      <c r="I12" s="57"/>
      <c r="J12" s="25"/>
    </row>
    <row r="13" spans="1:10" ht="15.75">
      <c r="A13" s="8"/>
      <c r="B13" s="59"/>
      <c r="C13" s="59"/>
      <c r="D13" s="57"/>
      <c r="E13" s="59"/>
      <c r="F13" s="59"/>
      <c r="G13" s="57"/>
      <c r="H13" s="57"/>
      <c r="I13" s="57"/>
      <c r="J13" s="25"/>
    </row>
    <row r="14" spans="1:10" ht="15.75">
      <c r="A14" s="8"/>
      <c r="B14" s="59"/>
      <c r="C14" s="59"/>
      <c r="D14" s="57"/>
      <c r="E14" s="59"/>
      <c r="F14" s="59"/>
      <c r="G14" s="57"/>
      <c r="H14" s="57"/>
      <c r="I14" s="57"/>
      <c r="J14" s="25"/>
    </row>
    <row r="15" spans="1:10" ht="15.75">
      <c r="A15" s="8"/>
      <c r="B15" s="59"/>
      <c r="C15" s="59"/>
      <c r="D15" s="57"/>
      <c r="E15" s="59"/>
      <c r="F15" s="59"/>
      <c r="G15" s="57"/>
      <c r="H15" s="57"/>
      <c r="I15" s="57"/>
      <c r="J15" s="25"/>
    </row>
    <row r="16" spans="1:10" ht="15.75">
      <c r="A16" s="8"/>
      <c r="B16" s="24"/>
      <c r="C16" s="24"/>
      <c r="D16" s="24"/>
      <c r="E16" s="24"/>
      <c r="F16" s="24"/>
      <c r="G16" s="25"/>
      <c r="H16" s="25"/>
      <c r="I16" s="24"/>
      <c r="J16" s="24"/>
    </row>
    <row r="17" spans="1:10" ht="15.75">
      <c r="A17" s="50"/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15.75">
      <c r="A18" s="50"/>
      <c r="B18" s="66"/>
      <c r="C18" s="66"/>
      <c r="D18" s="66"/>
      <c r="E18" s="66"/>
      <c r="F18" s="66"/>
      <c r="G18" s="66"/>
      <c r="H18" s="66"/>
      <c r="I18" s="66"/>
      <c r="J18" s="66"/>
    </row>
    <row r="19" spans="1:10" ht="15.75">
      <c r="A19" s="8"/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15.75">
      <c r="A20" s="193"/>
      <c r="B20" s="219"/>
      <c r="C20" s="219"/>
      <c r="D20" s="219"/>
      <c r="E20" s="219"/>
      <c r="F20" s="219"/>
      <c r="G20" s="219"/>
      <c r="H20" s="219"/>
      <c r="I20" s="219"/>
      <c r="J20" s="219"/>
    </row>
    <row r="21" spans="1:10" ht="15.75">
      <c r="A21" s="8"/>
      <c r="B21" s="193"/>
      <c r="C21" s="193"/>
      <c r="D21" s="193"/>
      <c r="E21" s="193"/>
      <c r="F21" s="193"/>
      <c r="G21" s="193"/>
      <c r="H21" s="193"/>
      <c r="I21" s="193"/>
      <c r="J21" s="193"/>
    </row>
    <row r="22" spans="1:10" ht="15.75">
      <c r="A22" s="8"/>
      <c r="B22" s="24"/>
      <c r="C22" s="8"/>
      <c r="D22" s="54"/>
      <c r="E22" s="8"/>
      <c r="F22" s="8"/>
      <c r="G22" s="8"/>
      <c r="H22" s="8"/>
      <c r="I22" s="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5.75">
      <c r="A24" s="59"/>
      <c r="B24" s="64"/>
      <c r="C24" s="64"/>
      <c r="D24" s="64"/>
      <c r="E24" s="54"/>
      <c r="F24" s="54"/>
      <c r="G24" s="54"/>
      <c r="H24" s="54"/>
      <c r="I24" s="54"/>
      <c r="J24" s="54"/>
    </row>
    <row r="25" spans="1:10" ht="15.75">
      <c r="A25" s="59"/>
      <c r="B25" s="8"/>
      <c r="C25" s="64"/>
      <c r="D25" s="64"/>
      <c r="E25" s="54"/>
      <c r="F25" s="54"/>
      <c r="G25" s="54"/>
      <c r="H25" s="54"/>
      <c r="I25" s="54"/>
      <c r="J25" s="54"/>
    </row>
    <row r="26" spans="1:10" ht="15.75">
      <c r="A26" s="59"/>
      <c r="B26" s="8"/>
      <c r="C26" s="59"/>
      <c r="D26" s="64"/>
      <c r="E26" s="54"/>
      <c r="F26" s="54"/>
      <c r="G26" s="54"/>
      <c r="H26" s="54"/>
      <c r="I26" s="54"/>
      <c r="J26" s="54"/>
    </row>
    <row r="27" spans="1:10" ht="15.75">
      <c r="A27" s="59"/>
      <c r="B27" s="8"/>
      <c r="C27" s="59"/>
      <c r="D27" s="64"/>
      <c r="E27" s="54"/>
      <c r="F27" s="54"/>
      <c r="G27" s="54"/>
      <c r="H27" s="54"/>
      <c r="I27" s="54"/>
      <c r="J27" s="54"/>
    </row>
    <row r="28" spans="1:10" ht="15.75">
      <c r="A28" s="59"/>
      <c r="B28" s="8"/>
      <c r="C28" s="59"/>
      <c r="D28" s="64"/>
      <c r="E28" s="54"/>
      <c r="F28" s="54"/>
      <c r="G28" s="54"/>
      <c r="H28" s="54"/>
      <c r="I28" s="54"/>
      <c r="J28" s="54"/>
    </row>
    <row r="29" spans="1:10" ht="15">
      <c r="A29" s="65"/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15.75">
      <c r="A30" s="59"/>
      <c r="B30" s="59"/>
      <c r="C30" s="59"/>
      <c r="D30" s="57"/>
      <c r="E30" s="59"/>
      <c r="F30" s="59"/>
      <c r="G30" s="57"/>
      <c r="H30" s="57"/>
      <c r="I30" s="57"/>
      <c r="J30" s="25"/>
    </row>
    <row r="31" spans="1:10" ht="15.75">
      <c r="A31" s="64"/>
      <c r="B31" s="59"/>
      <c r="C31" s="59"/>
      <c r="D31" s="57"/>
      <c r="E31" s="59"/>
      <c r="F31" s="59"/>
      <c r="G31" s="57"/>
      <c r="H31" s="57"/>
      <c r="I31" s="57"/>
      <c r="J31" s="25"/>
    </row>
    <row r="32" spans="1:10" ht="15.75">
      <c r="A32" s="8"/>
      <c r="B32" s="59"/>
      <c r="C32" s="59"/>
      <c r="D32" s="57"/>
      <c r="E32" s="59"/>
      <c r="F32" s="59"/>
      <c r="G32" s="57"/>
      <c r="H32" s="57"/>
      <c r="I32" s="57"/>
      <c r="J32" s="25"/>
    </row>
    <row r="33" spans="1:10" ht="15.75">
      <c r="A33" s="8"/>
      <c r="B33" s="59"/>
      <c r="C33" s="59"/>
      <c r="D33" s="57"/>
      <c r="E33" s="59"/>
      <c r="F33" s="59"/>
      <c r="G33" s="57"/>
      <c r="H33" s="57"/>
      <c r="I33" s="57"/>
      <c r="J33" s="25"/>
    </row>
    <row r="34" spans="1:10" ht="15.75">
      <c r="A34" s="8"/>
      <c r="B34" s="59"/>
      <c r="C34" s="59"/>
      <c r="D34" s="57"/>
      <c r="E34" s="59"/>
      <c r="F34" s="59"/>
      <c r="G34" s="57"/>
      <c r="H34" s="57"/>
      <c r="I34" s="57"/>
      <c r="J34" s="25"/>
    </row>
    <row r="35" spans="1:10" ht="15.75">
      <c r="A35" s="8"/>
      <c r="B35" s="59"/>
      <c r="C35" s="59"/>
      <c r="D35" s="57"/>
      <c r="E35" s="59"/>
      <c r="F35" s="59"/>
      <c r="G35" s="57"/>
      <c r="H35" s="57"/>
      <c r="I35" s="57"/>
      <c r="J35" s="25"/>
    </row>
    <row r="36" spans="1:10" ht="15.75">
      <c r="A36" s="8"/>
      <c r="B36" s="24"/>
      <c r="C36" s="24"/>
      <c r="D36" s="24"/>
      <c r="E36" s="24"/>
      <c r="F36" s="24"/>
      <c r="G36" s="25"/>
      <c r="H36" s="25"/>
      <c r="I36" s="24"/>
      <c r="J36" s="24"/>
    </row>
    <row r="37" spans="1:10" ht="15.75">
      <c r="A37" s="8"/>
      <c r="B37" s="24"/>
      <c r="C37" s="24"/>
      <c r="D37" s="24"/>
      <c r="E37" s="24"/>
      <c r="F37" s="24"/>
      <c r="G37" s="25"/>
      <c r="H37" s="25"/>
      <c r="I37" s="25"/>
      <c r="J37" s="24"/>
    </row>
    <row r="38" spans="1:10" ht="15.75">
      <c r="A38" s="8"/>
      <c r="B38" s="26"/>
      <c r="C38" s="24"/>
      <c r="D38" s="24"/>
      <c r="E38" s="24"/>
      <c r="F38" s="24"/>
      <c r="G38" s="25"/>
      <c r="H38" s="25"/>
      <c r="I38" s="25"/>
      <c r="J38" s="24"/>
    </row>
    <row r="39" spans="1:10" ht="15.75">
      <c r="A39" s="8"/>
      <c r="B39" s="24"/>
      <c r="C39" s="8"/>
      <c r="D39" s="8"/>
      <c r="E39" s="220"/>
      <c r="F39" s="220"/>
      <c r="G39" s="220"/>
      <c r="H39" s="220"/>
      <c r="I39" s="220"/>
      <c r="J39" s="220"/>
    </row>
    <row r="40" spans="1:10" ht="15.75">
      <c r="A40" s="50"/>
      <c r="B40" s="66"/>
      <c r="C40" s="66"/>
      <c r="D40" s="66"/>
      <c r="E40" s="66"/>
      <c r="F40" s="66"/>
      <c r="G40" s="66"/>
      <c r="H40" s="66"/>
      <c r="I40" s="66"/>
      <c r="J40" s="66"/>
    </row>
    <row r="41" spans="1:10" ht="15.75">
      <c r="A41" s="8"/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5.75">
      <c r="A42" s="8"/>
      <c r="B42" s="24"/>
      <c r="C42" s="8"/>
      <c r="D42" s="54"/>
      <c r="E42" s="8"/>
      <c r="F42" s="8"/>
      <c r="G42" s="8"/>
      <c r="H42" s="8"/>
      <c r="I42" s="8"/>
      <c r="J42" s="8"/>
    </row>
    <row r="43" spans="1:10" ht="1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5.75">
      <c r="A44" s="59"/>
      <c r="B44" s="64"/>
      <c r="C44" s="64"/>
      <c r="D44" s="64"/>
      <c r="E44" s="54"/>
      <c r="F44" s="54"/>
      <c r="G44" s="54"/>
      <c r="H44" s="54"/>
      <c r="I44" s="54"/>
      <c r="J44" s="54"/>
    </row>
    <row r="45" spans="1:10" ht="15.75">
      <c r="A45" s="59"/>
      <c r="B45" s="59"/>
      <c r="C45" s="64"/>
      <c r="D45" s="64"/>
      <c r="E45" s="54"/>
      <c r="F45" s="54"/>
      <c r="G45" s="54"/>
      <c r="H45" s="54"/>
      <c r="I45" s="54"/>
      <c r="J45" s="54"/>
    </row>
    <row r="46" spans="1:10" ht="15.75">
      <c r="A46" s="59"/>
      <c r="B46" s="59"/>
      <c r="C46" s="59"/>
      <c r="D46" s="64"/>
      <c r="E46" s="54"/>
      <c r="F46" s="54"/>
      <c r="G46" s="54"/>
      <c r="H46" s="54"/>
      <c r="I46" s="54"/>
      <c r="J46" s="54"/>
    </row>
    <row r="47" spans="1:10" ht="15.75">
      <c r="A47" s="59"/>
      <c r="B47" s="59"/>
      <c r="C47" s="59"/>
      <c r="D47" s="64"/>
      <c r="E47" s="54"/>
      <c r="F47" s="54"/>
      <c r="G47" s="54"/>
      <c r="H47" s="54"/>
      <c r="I47" s="54"/>
      <c r="J47" s="54"/>
    </row>
    <row r="48" spans="1:10" ht="15.75">
      <c r="A48" s="59"/>
      <c r="B48" s="59"/>
      <c r="C48" s="59"/>
      <c r="D48" s="64"/>
      <c r="E48" s="54"/>
      <c r="F48" s="54"/>
      <c r="G48" s="54"/>
      <c r="H48" s="54"/>
      <c r="I48" s="54"/>
      <c r="J48" s="54"/>
    </row>
    <row r="49" spans="1:10" ht="15">
      <c r="A49" s="65"/>
      <c r="B49" s="65"/>
      <c r="C49" s="65"/>
      <c r="D49" s="65"/>
      <c r="E49" s="65"/>
      <c r="F49" s="65"/>
      <c r="G49" s="65"/>
      <c r="H49" s="65"/>
      <c r="I49" s="65"/>
      <c r="J49" s="65"/>
    </row>
    <row r="50" spans="1:10" ht="15.75">
      <c r="A50" s="59"/>
      <c r="B50" s="59"/>
      <c r="C50" s="59"/>
      <c r="D50" s="57"/>
      <c r="E50" s="59"/>
      <c r="F50" s="59"/>
      <c r="G50" s="57"/>
      <c r="H50" s="57"/>
      <c r="I50" s="57"/>
      <c r="J50" s="25"/>
    </row>
    <row r="51" spans="1:10" ht="15.75">
      <c r="A51" s="59"/>
      <c r="B51" s="59"/>
      <c r="C51" s="59"/>
      <c r="D51" s="57"/>
      <c r="E51" s="59"/>
      <c r="F51" s="59"/>
      <c r="G51" s="57"/>
      <c r="H51" s="57"/>
      <c r="I51" s="57"/>
      <c r="J51" s="25"/>
    </row>
    <row r="52" spans="1:10" ht="15.75">
      <c r="A52" s="59"/>
      <c r="B52" s="59"/>
      <c r="C52" s="59"/>
      <c r="D52" s="57"/>
      <c r="E52" s="59"/>
      <c r="F52" s="59"/>
      <c r="G52" s="57"/>
      <c r="H52" s="57"/>
      <c r="I52" s="57"/>
      <c r="J52" s="25"/>
    </row>
    <row r="53" spans="1:10" ht="15.75">
      <c r="A53" s="59"/>
      <c r="B53" s="59"/>
      <c r="C53" s="59"/>
      <c r="D53" s="57"/>
      <c r="E53" s="59"/>
      <c r="F53" s="59"/>
      <c r="G53" s="57"/>
      <c r="H53" s="57"/>
      <c r="I53" s="57"/>
      <c r="J53" s="25"/>
    </row>
    <row r="54" spans="1:10" ht="15.75">
      <c r="A54" s="59"/>
      <c r="B54" s="59"/>
      <c r="C54" s="59"/>
      <c r="D54" s="57"/>
      <c r="E54" s="59"/>
      <c r="F54" s="59"/>
      <c r="G54" s="57"/>
      <c r="H54" s="57"/>
      <c r="I54" s="57"/>
      <c r="J54" s="25"/>
    </row>
    <row r="55" spans="1:10" ht="15.75">
      <c r="A55" s="8"/>
      <c r="B55" s="24"/>
      <c r="C55" s="24"/>
      <c r="D55" s="24"/>
      <c r="E55" s="24"/>
      <c r="F55" s="24"/>
      <c r="G55" s="25"/>
      <c r="H55" s="25"/>
      <c r="I55" s="24"/>
      <c r="J55" s="24"/>
    </row>
    <row r="56" spans="1:10" ht="15.75">
      <c r="A56" s="8"/>
      <c r="B56" s="26"/>
      <c r="C56" s="24"/>
      <c r="D56" s="24"/>
      <c r="E56" s="24"/>
      <c r="F56" s="24"/>
      <c r="G56" s="25"/>
      <c r="H56" s="25"/>
      <c r="I56" s="25"/>
      <c r="J56" s="24"/>
    </row>
    <row r="57" spans="1:10" ht="15.75">
      <c r="A57" s="8"/>
      <c r="B57" s="24"/>
      <c r="C57" s="8"/>
      <c r="D57" s="8"/>
      <c r="E57" s="220"/>
      <c r="F57" s="220"/>
      <c r="G57" s="220"/>
      <c r="H57" s="220"/>
      <c r="I57" s="220"/>
      <c r="J57" s="220"/>
    </row>
    <row r="58" spans="1:10" ht="15.75">
      <c r="A58" s="8"/>
      <c r="B58" s="24"/>
      <c r="C58" s="8"/>
      <c r="D58" s="8"/>
      <c r="E58" s="62"/>
      <c r="F58" s="62"/>
      <c r="G58" s="62"/>
      <c r="H58" s="63"/>
      <c r="I58" s="63"/>
      <c r="J58" s="63"/>
    </row>
    <row r="59" spans="1:10" ht="15.75">
      <c r="A59" s="8"/>
      <c r="B59" s="24"/>
      <c r="C59" s="8"/>
      <c r="D59" s="8"/>
      <c r="E59" s="193"/>
      <c r="F59" s="193"/>
      <c r="G59" s="193"/>
      <c r="H59" s="193"/>
      <c r="I59" s="193"/>
      <c r="J59" s="193"/>
    </row>
    <row r="60" spans="1:10" ht="15.75">
      <c r="A60" s="50"/>
      <c r="B60" s="66"/>
      <c r="C60" s="66"/>
      <c r="D60" s="66"/>
      <c r="E60" s="66"/>
      <c r="F60" s="66"/>
      <c r="G60" s="66"/>
      <c r="H60" s="66"/>
      <c r="I60" s="66"/>
      <c r="J60" s="66"/>
    </row>
    <row r="61" spans="1:10" ht="15.75">
      <c r="A61" s="8"/>
      <c r="B61" s="221"/>
      <c r="C61" s="221"/>
      <c r="D61" s="221"/>
      <c r="E61" s="221"/>
      <c r="F61" s="221"/>
      <c r="G61" s="221"/>
      <c r="H61" s="221"/>
      <c r="I61" s="221"/>
      <c r="J61" s="50"/>
    </row>
    <row r="62" spans="1:10" ht="15.75">
      <c r="A62" s="8"/>
      <c r="B62" s="24"/>
      <c r="C62" s="8"/>
      <c r="D62" s="54"/>
      <c r="E62" s="8"/>
      <c r="F62" s="8"/>
      <c r="G62" s="8"/>
      <c r="H62" s="8"/>
      <c r="I62" s="8"/>
      <c r="J62" s="8"/>
    </row>
    <row r="63" spans="1:10" ht="1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5.75">
      <c r="A64" s="59"/>
      <c r="B64" s="64"/>
      <c r="C64" s="64"/>
      <c r="D64" s="64"/>
      <c r="E64" s="54"/>
      <c r="F64" s="54"/>
      <c r="G64" s="54"/>
      <c r="H64" s="54"/>
      <c r="I64" s="54"/>
      <c r="J64" s="54"/>
    </row>
    <row r="65" spans="1:10" ht="15.75">
      <c r="A65" s="59"/>
      <c r="B65" s="59"/>
      <c r="C65" s="64"/>
      <c r="D65" s="64"/>
      <c r="E65" s="54"/>
      <c r="F65" s="54"/>
      <c r="G65" s="54"/>
      <c r="H65" s="54"/>
      <c r="I65" s="54"/>
      <c r="J65" s="54"/>
    </row>
    <row r="66" spans="1:10" ht="15.75">
      <c r="A66" s="59"/>
      <c r="B66" s="59"/>
      <c r="C66" s="59"/>
      <c r="D66" s="64"/>
      <c r="E66" s="54"/>
      <c r="F66" s="54"/>
      <c r="G66" s="54"/>
      <c r="H66" s="54"/>
      <c r="I66" s="54"/>
      <c r="J66" s="54"/>
    </row>
    <row r="67" spans="1:10" ht="15.75">
      <c r="A67" s="59"/>
      <c r="B67" s="59"/>
      <c r="C67" s="59"/>
      <c r="D67" s="64"/>
      <c r="E67" s="54"/>
      <c r="F67" s="54"/>
      <c r="G67" s="54"/>
      <c r="H67" s="54"/>
      <c r="I67" s="54"/>
      <c r="J67" s="54"/>
    </row>
    <row r="68" spans="1:10" ht="15.75">
      <c r="A68" s="59"/>
      <c r="B68" s="59"/>
      <c r="C68" s="59"/>
      <c r="D68" s="64"/>
      <c r="E68" s="54"/>
      <c r="F68" s="54"/>
      <c r="G68" s="54"/>
      <c r="H68" s="54"/>
      <c r="I68" s="54"/>
      <c r="J68" s="54"/>
    </row>
    <row r="69" spans="1:10" ht="15">
      <c r="A69" s="65"/>
      <c r="B69" s="65"/>
      <c r="C69" s="65"/>
      <c r="D69" s="65"/>
      <c r="E69" s="65"/>
      <c r="F69" s="65"/>
      <c r="G69" s="65"/>
      <c r="H69" s="65"/>
      <c r="I69" s="65"/>
      <c r="J69" s="65"/>
    </row>
    <row r="70" spans="1:10" ht="15.75">
      <c r="A70" s="59"/>
      <c r="B70" s="59"/>
      <c r="C70" s="59"/>
      <c r="D70" s="57"/>
      <c r="E70" s="59"/>
      <c r="F70" s="59"/>
      <c r="G70" s="57"/>
      <c r="H70" s="57"/>
      <c r="I70" s="57"/>
      <c r="J70" s="25"/>
    </row>
    <row r="71" spans="1:10" ht="15.75">
      <c r="A71" s="59"/>
      <c r="B71" s="59"/>
      <c r="C71" s="59"/>
      <c r="D71" s="57"/>
      <c r="E71" s="59"/>
      <c r="F71" s="59"/>
      <c r="G71" s="57"/>
      <c r="H71" s="57"/>
      <c r="I71" s="57"/>
      <c r="J71" s="25"/>
    </row>
    <row r="72" spans="1:10" ht="15.75">
      <c r="A72" s="59"/>
      <c r="B72" s="59"/>
      <c r="C72" s="59"/>
      <c r="D72" s="57"/>
      <c r="E72" s="59"/>
      <c r="F72" s="59"/>
      <c r="G72" s="57"/>
      <c r="H72" s="57"/>
      <c r="I72" s="57"/>
      <c r="J72" s="25"/>
    </row>
    <row r="73" spans="1:10" ht="15.75">
      <c r="A73" s="59"/>
      <c r="B73" s="59"/>
      <c r="C73" s="59"/>
      <c r="D73" s="57"/>
      <c r="E73" s="59"/>
      <c r="F73" s="59"/>
      <c r="G73" s="57"/>
      <c r="H73" s="57"/>
      <c r="I73" s="57"/>
      <c r="J73" s="25"/>
    </row>
    <row r="74" spans="1:10" ht="15.75">
      <c r="A74" s="59"/>
      <c r="B74" s="59"/>
      <c r="C74" s="59"/>
      <c r="D74" s="57"/>
      <c r="E74" s="59"/>
      <c r="F74" s="59"/>
      <c r="G74" s="57"/>
      <c r="H74" s="57"/>
      <c r="I74" s="57"/>
      <c r="J74" s="25"/>
    </row>
    <row r="75" spans="1:10" ht="15.75">
      <c r="A75" s="8"/>
      <c r="B75" s="24"/>
      <c r="C75" s="24"/>
      <c r="D75" s="24"/>
      <c r="E75" s="24"/>
      <c r="F75" s="24"/>
      <c r="G75" s="25"/>
      <c r="H75" s="25"/>
      <c r="I75" s="24"/>
      <c r="J75" s="24"/>
    </row>
    <row r="76" spans="1:10" ht="15.75">
      <c r="A76" s="8"/>
      <c r="B76" s="26"/>
      <c r="C76" s="24"/>
      <c r="D76" s="24"/>
      <c r="E76" s="24"/>
      <c r="F76" s="24"/>
      <c r="G76" s="25"/>
      <c r="H76" s="25"/>
      <c r="I76" s="25"/>
      <c r="J76" s="24"/>
    </row>
    <row r="77" spans="1:10" ht="15.75">
      <c r="A77" s="8"/>
      <c r="B77" s="193"/>
      <c r="C77" s="193"/>
      <c r="D77" s="193"/>
      <c r="E77" s="193"/>
      <c r="F77" s="193"/>
      <c r="G77" s="193"/>
      <c r="H77" s="193"/>
      <c r="I77" s="193"/>
      <c r="J77" s="193"/>
    </row>
    <row r="78" spans="1:10" ht="15.75">
      <c r="A78" s="8"/>
      <c r="B78" s="8"/>
      <c r="C78" s="8"/>
      <c r="D78" s="8"/>
      <c r="E78" s="62"/>
      <c r="F78" s="62"/>
      <c r="G78" s="62"/>
      <c r="H78" s="62"/>
      <c r="I78" s="62"/>
      <c r="J78" s="62"/>
    </row>
    <row r="79" spans="1:10" ht="15.75">
      <c r="A79" s="193"/>
      <c r="B79" s="219"/>
      <c r="C79" s="219"/>
      <c r="D79" s="219"/>
      <c r="E79" s="219"/>
      <c r="F79" s="219"/>
      <c r="G79" s="219"/>
      <c r="H79" s="219"/>
      <c r="I79" s="219"/>
      <c r="J79" s="219"/>
    </row>
    <row r="80" spans="1:10" ht="1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5.75">
      <c r="A81" s="8"/>
      <c r="B81" s="24"/>
      <c r="C81" s="8"/>
      <c r="D81" s="54"/>
      <c r="E81" s="8"/>
      <c r="F81" s="8"/>
      <c r="G81" s="8"/>
      <c r="H81" s="8"/>
      <c r="I81" s="8"/>
      <c r="J81" s="8"/>
    </row>
    <row r="82" spans="1:10" ht="1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5.75">
      <c r="A83" s="59"/>
      <c r="B83" s="64"/>
      <c r="C83" s="64"/>
      <c r="D83" s="64"/>
      <c r="E83" s="54"/>
      <c r="F83" s="54"/>
      <c r="G83" s="54"/>
      <c r="H83" s="54"/>
      <c r="I83" s="54"/>
      <c r="J83" s="54"/>
    </row>
    <row r="84" spans="1:10" ht="15.75">
      <c r="A84" s="59"/>
      <c r="B84" s="59"/>
      <c r="C84" s="64"/>
      <c r="D84" s="64"/>
      <c r="E84" s="54"/>
      <c r="F84" s="54"/>
      <c r="G84" s="54"/>
      <c r="H84" s="54"/>
      <c r="I84" s="54"/>
      <c r="J84" s="54"/>
    </row>
    <row r="85" spans="1:10" ht="15.75">
      <c r="A85" s="59"/>
      <c r="B85" s="59"/>
      <c r="C85" s="59"/>
      <c r="D85" s="64"/>
      <c r="E85" s="54"/>
      <c r="F85" s="54"/>
      <c r="G85" s="54"/>
      <c r="H85" s="54"/>
      <c r="I85" s="54"/>
      <c r="J85" s="54"/>
    </row>
    <row r="86" spans="1:10" ht="15.75">
      <c r="A86" s="59"/>
      <c r="B86" s="59"/>
      <c r="C86" s="59"/>
      <c r="D86" s="64"/>
      <c r="E86" s="54"/>
      <c r="F86" s="54"/>
      <c r="G86" s="54"/>
      <c r="H86" s="54"/>
      <c r="I86" s="54"/>
      <c r="J86" s="54"/>
    </row>
    <row r="87" spans="1:10" ht="15.75">
      <c r="A87" s="59"/>
      <c r="B87" s="59"/>
      <c r="C87" s="59"/>
      <c r="D87" s="64"/>
      <c r="E87" s="54"/>
      <c r="F87" s="54"/>
      <c r="G87" s="54"/>
      <c r="H87" s="54"/>
      <c r="I87" s="54"/>
      <c r="J87" s="54"/>
    </row>
    <row r="88" spans="1:10" ht="15">
      <c r="A88" s="65"/>
      <c r="B88" s="65"/>
      <c r="C88" s="65"/>
      <c r="D88" s="65"/>
      <c r="E88" s="65"/>
      <c r="F88" s="65"/>
      <c r="G88" s="65"/>
      <c r="H88" s="65"/>
      <c r="I88" s="65"/>
      <c r="J88" s="65"/>
    </row>
    <row r="89" spans="1:10" ht="15.75">
      <c r="A89" s="59"/>
      <c r="B89" s="59"/>
      <c r="C89" s="59"/>
      <c r="D89" s="57"/>
      <c r="E89" s="59"/>
      <c r="F89" s="59"/>
      <c r="G89" s="57"/>
      <c r="H89" s="57"/>
      <c r="I89" s="57"/>
      <c r="J89" s="25"/>
    </row>
    <row r="90" spans="1:10" ht="15.75">
      <c r="A90" s="59"/>
      <c r="B90" s="59"/>
      <c r="C90" s="59"/>
      <c r="D90" s="57"/>
      <c r="E90" s="57"/>
      <c r="F90" s="59"/>
      <c r="G90" s="57"/>
      <c r="H90" s="57"/>
      <c r="I90" s="57"/>
      <c r="J90" s="25"/>
    </row>
    <row r="91" spans="1:10" ht="15.75">
      <c r="A91" s="59"/>
      <c r="B91" s="59"/>
      <c r="C91" s="59"/>
      <c r="D91" s="57"/>
      <c r="E91" s="57"/>
      <c r="F91" s="57"/>
      <c r="G91" s="57"/>
      <c r="H91" s="57"/>
      <c r="I91" s="57"/>
      <c r="J91" s="25"/>
    </row>
    <row r="92" spans="1:10" ht="15.75">
      <c r="A92" s="59"/>
      <c r="B92" s="59"/>
      <c r="C92" s="59"/>
      <c r="D92" s="57"/>
      <c r="E92" s="57"/>
      <c r="F92" s="57"/>
      <c r="G92" s="57"/>
      <c r="H92" s="57"/>
      <c r="I92" s="57"/>
      <c r="J92" s="25"/>
    </row>
    <row r="93" spans="1:10" ht="15.75">
      <c r="A93" s="59"/>
      <c r="B93" s="59"/>
      <c r="C93" s="59"/>
      <c r="D93" s="57"/>
      <c r="E93" s="57"/>
      <c r="F93" s="57"/>
      <c r="G93" s="57"/>
      <c r="H93" s="57"/>
      <c r="I93" s="57"/>
      <c r="J93" s="25"/>
    </row>
    <row r="94" spans="1:10" ht="15.75">
      <c r="A94" s="59"/>
      <c r="B94" s="59"/>
      <c r="C94" s="59"/>
      <c r="D94" s="57"/>
      <c r="E94" s="57"/>
      <c r="F94" s="57"/>
      <c r="G94" s="57"/>
      <c r="H94" s="57"/>
      <c r="I94" s="57"/>
      <c r="J94" s="25"/>
    </row>
    <row r="95" spans="1:10" ht="15.75">
      <c r="A95" s="59"/>
      <c r="B95" s="59"/>
      <c r="C95" s="59"/>
      <c r="D95" s="57"/>
      <c r="E95" s="57"/>
      <c r="F95" s="57"/>
      <c r="G95" s="57"/>
      <c r="H95" s="57"/>
      <c r="I95" s="57"/>
      <c r="J95" s="25"/>
    </row>
    <row r="96" spans="1:10" ht="15.75">
      <c r="A96" s="59"/>
      <c r="B96" s="59"/>
      <c r="C96" s="59"/>
      <c r="D96" s="57"/>
      <c r="E96" s="57"/>
      <c r="F96" s="57"/>
      <c r="G96" s="57"/>
      <c r="H96" s="57"/>
      <c r="I96" s="57"/>
      <c r="J96" s="25"/>
    </row>
    <row r="97" spans="1:10" ht="15.75">
      <c r="A97" s="59"/>
      <c r="B97" s="59"/>
      <c r="C97" s="59"/>
      <c r="D97" s="57"/>
      <c r="E97" s="57"/>
      <c r="F97" s="57"/>
      <c r="G97" s="57"/>
      <c r="H97" s="57"/>
      <c r="I97" s="57"/>
      <c r="J97" s="25"/>
    </row>
    <row r="98" spans="1:10" ht="15.75">
      <c r="A98" s="59"/>
      <c r="B98" s="59"/>
      <c r="C98" s="59"/>
      <c r="D98" s="57"/>
      <c r="E98" s="57"/>
      <c r="F98" s="57"/>
      <c r="G98" s="57"/>
      <c r="H98" s="57"/>
      <c r="I98" s="57"/>
      <c r="J98" s="25"/>
    </row>
    <row r="99" spans="1:10" ht="15.75">
      <c r="A99" s="59"/>
      <c r="B99" s="59"/>
      <c r="C99" s="59"/>
      <c r="D99" s="57"/>
      <c r="E99" s="57"/>
      <c r="F99" s="57"/>
      <c r="G99" s="57"/>
      <c r="H99" s="57"/>
      <c r="I99" s="57"/>
      <c r="J99" s="25"/>
    </row>
    <row r="100" spans="1:10" ht="15.75">
      <c r="A100" s="59"/>
      <c r="B100" s="59"/>
      <c r="C100" s="59"/>
      <c r="D100" s="57"/>
      <c r="E100" s="57"/>
      <c r="F100" s="57"/>
      <c r="G100" s="57"/>
      <c r="H100" s="57"/>
      <c r="I100" s="57"/>
      <c r="J100" s="25"/>
    </row>
    <row r="101" spans="1:10" ht="15.75">
      <c r="A101" s="59"/>
      <c r="B101" s="59"/>
      <c r="C101" s="59"/>
      <c r="D101" s="57"/>
      <c r="E101" s="57"/>
      <c r="F101" s="57"/>
      <c r="G101" s="57"/>
      <c r="H101" s="57"/>
      <c r="I101" s="57"/>
      <c r="J101" s="25"/>
    </row>
    <row r="102" spans="1:10" ht="15.75">
      <c r="A102" s="59"/>
      <c r="B102" s="59"/>
      <c r="C102" s="59"/>
      <c r="D102" s="57"/>
      <c r="E102" s="57"/>
      <c r="F102" s="57"/>
      <c r="G102" s="57"/>
      <c r="H102" s="57"/>
      <c r="I102" s="57"/>
      <c r="J102" s="25"/>
    </row>
    <row r="103" spans="1:10" ht="15.75">
      <c r="A103" s="59"/>
      <c r="B103" s="59"/>
      <c r="C103" s="59"/>
      <c r="D103" s="57"/>
      <c r="E103" s="57"/>
      <c r="F103" s="57"/>
      <c r="G103" s="57"/>
      <c r="H103" s="57"/>
      <c r="I103" s="57"/>
      <c r="J103" s="25"/>
    </row>
    <row r="104" spans="1:10" ht="15.75">
      <c r="A104" s="59"/>
      <c r="B104" s="59"/>
      <c r="C104" s="59"/>
      <c r="D104" s="57"/>
      <c r="E104" s="57"/>
      <c r="F104" s="59"/>
      <c r="G104" s="57"/>
      <c r="H104" s="57"/>
      <c r="I104" s="57"/>
      <c r="J104" s="25"/>
    </row>
    <row r="105" spans="1:10" ht="15.75">
      <c r="A105" s="59"/>
      <c r="B105" s="59"/>
      <c r="C105" s="59"/>
      <c r="D105" s="57"/>
      <c r="E105" s="57"/>
      <c r="F105" s="57"/>
      <c r="G105" s="59"/>
      <c r="H105" s="57"/>
      <c r="I105" s="57"/>
      <c r="J105" s="25"/>
    </row>
    <row r="106" spans="1:10" ht="15.75">
      <c r="A106" s="59"/>
      <c r="B106" s="59"/>
      <c r="C106" s="59"/>
      <c r="D106" s="57"/>
      <c r="E106" s="57"/>
      <c r="F106" s="57"/>
      <c r="G106" s="59"/>
      <c r="H106" s="57"/>
      <c r="I106" s="57"/>
      <c r="J106" s="25"/>
    </row>
    <row r="107" spans="1:10" ht="15.75">
      <c r="A107" s="59"/>
      <c r="B107" s="59"/>
      <c r="C107" s="59"/>
      <c r="D107" s="57"/>
      <c r="E107" s="57"/>
      <c r="F107" s="57"/>
      <c r="G107" s="59"/>
      <c r="H107" s="57"/>
      <c r="I107" s="57"/>
      <c r="J107" s="25"/>
    </row>
    <row r="108" spans="1:10" ht="15.75">
      <c r="A108" s="59"/>
      <c r="B108" s="59"/>
      <c r="C108" s="59"/>
      <c r="D108" s="57"/>
      <c r="E108" s="57"/>
      <c r="F108" s="57"/>
      <c r="G108" s="59"/>
      <c r="H108" s="57"/>
      <c r="I108" s="57"/>
      <c r="J108" s="25"/>
    </row>
    <row r="109" spans="1:10" ht="15.75">
      <c r="A109" s="59"/>
      <c r="B109" s="59"/>
      <c r="C109" s="59"/>
      <c r="D109" s="57"/>
      <c r="E109" s="67"/>
      <c r="F109" s="57"/>
      <c r="G109" s="59"/>
      <c r="H109" s="57"/>
      <c r="I109" s="57"/>
      <c r="J109" s="25"/>
    </row>
    <row r="110" spans="1:10" ht="15.75">
      <c r="A110" s="61"/>
      <c r="B110" s="59"/>
      <c r="C110" s="59"/>
      <c r="D110" s="68"/>
      <c r="E110" s="59"/>
      <c r="F110" s="59"/>
      <c r="G110" s="59"/>
      <c r="H110" s="59"/>
      <c r="I110" s="68"/>
      <c r="J110" s="25"/>
    </row>
    <row r="111" spans="1:10" ht="15.75">
      <c r="A111" s="61"/>
      <c r="B111" s="59"/>
      <c r="C111" s="59"/>
      <c r="D111" s="68"/>
      <c r="E111" s="59"/>
      <c r="F111" s="59"/>
      <c r="G111" s="59"/>
      <c r="H111" s="59"/>
      <c r="I111" s="68"/>
      <c r="J111" s="25"/>
    </row>
    <row r="112" spans="1:10" ht="15.75">
      <c r="A112" s="61"/>
      <c r="B112" s="59"/>
      <c r="C112" s="59"/>
      <c r="D112" s="68"/>
      <c r="E112" s="59"/>
      <c r="F112" s="59"/>
      <c r="G112" s="59"/>
      <c r="H112" s="59"/>
      <c r="I112" s="68"/>
      <c r="J112" s="25"/>
    </row>
    <row r="113" spans="1:10" ht="15.75">
      <c r="A113" s="8"/>
      <c r="B113" s="24"/>
      <c r="C113" s="24"/>
      <c r="D113" s="25"/>
      <c r="E113" s="25"/>
      <c r="F113" s="25"/>
      <c r="G113" s="25"/>
      <c r="H113" s="25"/>
      <c r="I113" s="25"/>
      <c r="J113" s="25"/>
    </row>
    <row r="114" spans="1:10" ht="12.75">
      <c r="A114" s="60"/>
      <c r="B114" s="60"/>
      <c r="C114" s="60"/>
      <c r="D114" s="60"/>
      <c r="E114" s="60"/>
      <c r="F114" s="60"/>
      <c r="G114" s="60"/>
      <c r="H114" s="60"/>
      <c r="I114" s="60"/>
      <c r="J114" s="60"/>
    </row>
    <row r="115" spans="1:10" ht="12.75">
      <c r="A115" s="60"/>
      <c r="B115" s="60"/>
      <c r="C115" s="60"/>
      <c r="D115" s="60"/>
      <c r="E115" s="60"/>
      <c r="F115" s="60"/>
      <c r="G115" s="60"/>
      <c r="H115" s="60"/>
      <c r="I115" s="60"/>
      <c r="J115" s="60"/>
    </row>
    <row r="116" spans="1:10" ht="12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</row>
    <row r="117" spans="1:10" ht="12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</row>
    <row r="118" spans="1:10" ht="12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</row>
    <row r="119" spans="1:10" ht="12.75">
      <c r="A119" s="60"/>
      <c r="B119" s="60"/>
      <c r="C119" s="60"/>
      <c r="D119" s="60"/>
      <c r="E119" s="60"/>
      <c r="F119" s="60"/>
      <c r="G119" s="60"/>
      <c r="H119" s="60"/>
      <c r="I119" s="60"/>
      <c r="J119" s="60"/>
    </row>
    <row r="120" spans="1:10" ht="12.75">
      <c r="A120" s="60"/>
      <c r="B120" s="60"/>
      <c r="C120" s="60"/>
      <c r="D120" s="60"/>
      <c r="E120" s="60"/>
      <c r="F120" s="60"/>
      <c r="G120" s="60"/>
      <c r="H120" s="60"/>
      <c r="I120" s="60"/>
      <c r="J120" s="60"/>
    </row>
    <row r="121" spans="1:10" ht="12.75">
      <c r="A121" s="60"/>
      <c r="B121" s="60"/>
      <c r="C121" s="60"/>
      <c r="D121" s="60"/>
      <c r="E121" s="60"/>
      <c r="F121" s="60"/>
      <c r="G121" s="60"/>
      <c r="H121" s="60"/>
      <c r="I121" s="60"/>
      <c r="J121" s="60"/>
    </row>
    <row r="122" spans="1:10" ht="12.75">
      <c r="A122" s="60"/>
      <c r="B122" s="60"/>
      <c r="C122" s="60"/>
      <c r="D122" s="60"/>
      <c r="E122" s="60"/>
      <c r="F122" s="60"/>
      <c r="G122" s="60"/>
      <c r="H122" s="60"/>
      <c r="I122" s="60"/>
      <c r="J122" s="60"/>
    </row>
    <row r="123" spans="1:10" ht="12.75">
      <c r="A123" s="60"/>
      <c r="B123" s="60"/>
      <c r="C123" s="60"/>
      <c r="D123" s="60"/>
      <c r="E123" s="60"/>
      <c r="F123" s="60"/>
      <c r="G123" s="60"/>
      <c r="H123" s="60"/>
      <c r="I123" s="60"/>
      <c r="J123" s="60"/>
    </row>
    <row r="124" spans="1:10" ht="12.75">
      <c r="A124" s="60"/>
      <c r="B124" s="60"/>
      <c r="C124" s="60"/>
      <c r="D124" s="60"/>
      <c r="E124" s="60"/>
      <c r="F124" s="60"/>
      <c r="G124" s="60"/>
      <c r="H124" s="60"/>
      <c r="I124" s="60"/>
      <c r="J124" s="60"/>
    </row>
    <row r="125" spans="1:10" ht="12.75">
      <c r="A125" s="60"/>
      <c r="B125" s="60"/>
      <c r="C125" s="60"/>
      <c r="D125" s="60"/>
      <c r="E125" s="60"/>
      <c r="F125" s="60"/>
      <c r="G125" s="60"/>
      <c r="H125" s="60"/>
      <c r="I125" s="60"/>
      <c r="J125" s="60"/>
    </row>
    <row r="126" spans="1:10" ht="12.75">
      <c r="A126" s="60"/>
      <c r="B126" s="60"/>
      <c r="C126" s="60"/>
      <c r="D126" s="60"/>
      <c r="E126" s="60"/>
      <c r="F126" s="60"/>
      <c r="G126" s="60"/>
      <c r="H126" s="60"/>
      <c r="I126" s="60"/>
      <c r="J126" s="60"/>
    </row>
    <row r="127" spans="1:10" ht="12.75">
      <c r="A127" s="60"/>
      <c r="B127" s="60"/>
      <c r="C127" s="60"/>
      <c r="D127" s="60"/>
      <c r="E127" s="60"/>
      <c r="F127" s="60"/>
      <c r="G127" s="60"/>
      <c r="H127" s="60"/>
      <c r="I127" s="60"/>
      <c r="J127" s="60"/>
    </row>
    <row r="128" spans="1:10" ht="12.75">
      <c r="A128" s="60"/>
      <c r="B128" s="60"/>
      <c r="C128" s="60"/>
      <c r="D128" s="60"/>
      <c r="E128" s="60"/>
      <c r="F128" s="60"/>
      <c r="G128" s="60"/>
      <c r="H128" s="60"/>
      <c r="I128" s="60"/>
      <c r="J128" s="60"/>
    </row>
    <row r="129" spans="1:10" ht="12.75">
      <c r="A129" s="60"/>
      <c r="B129" s="60"/>
      <c r="C129" s="60"/>
      <c r="D129" s="60"/>
      <c r="E129" s="60"/>
      <c r="F129" s="60"/>
      <c r="G129" s="60"/>
      <c r="H129" s="60"/>
      <c r="I129" s="60"/>
      <c r="J129" s="60"/>
    </row>
    <row r="130" spans="1:10" ht="12.75">
      <c r="A130" s="60"/>
      <c r="B130" s="60"/>
      <c r="C130" s="60"/>
      <c r="D130" s="60"/>
      <c r="E130" s="60"/>
      <c r="F130" s="60"/>
      <c r="G130" s="60"/>
      <c r="H130" s="60"/>
      <c r="I130" s="60"/>
      <c r="J130" s="60"/>
    </row>
    <row r="131" spans="1:10" ht="12.75">
      <c r="A131" s="60"/>
      <c r="B131" s="60"/>
      <c r="C131" s="60"/>
      <c r="D131" s="60"/>
      <c r="E131" s="60"/>
      <c r="F131" s="60"/>
      <c r="G131" s="60"/>
      <c r="H131" s="60"/>
      <c r="I131" s="60"/>
      <c r="J131" s="60"/>
    </row>
    <row r="132" spans="1:10" ht="12.75">
      <c r="A132" s="60"/>
      <c r="B132" s="60"/>
      <c r="C132" s="60"/>
      <c r="D132" s="60"/>
      <c r="E132" s="60"/>
      <c r="F132" s="60"/>
      <c r="G132" s="60"/>
      <c r="H132" s="60"/>
      <c r="I132" s="60"/>
      <c r="J132" s="60"/>
    </row>
    <row r="133" spans="1:10" ht="12.75">
      <c r="A133" s="60"/>
      <c r="B133" s="60"/>
      <c r="C133" s="60"/>
      <c r="D133" s="60"/>
      <c r="E133" s="60"/>
      <c r="F133" s="60"/>
      <c r="G133" s="60"/>
      <c r="H133" s="60"/>
      <c r="I133" s="60"/>
      <c r="J133" s="60"/>
    </row>
    <row r="134" spans="1:10" ht="12.75">
      <c r="A134" s="60"/>
      <c r="B134" s="60"/>
      <c r="C134" s="60"/>
      <c r="D134" s="60"/>
      <c r="E134" s="60"/>
      <c r="F134" s="60"/>
      <c r="G134" s="60"/>
      <c r="H134" s="60"/>
      <c r="I134" s="60"/>
      <c r="J134" s="60"/>
    </row>
    <row r="135" spans="1:10" ht="12.75">
      <c r="A135" s="60"/>
      <c r="B135" s="60"/>
      <c r="C135" s="60"/>
      <c r="D135" s="60"/>
      <c r="E135" s="60"/>
      <c r="F135" s="60"/>
      <c r="G135" s="60"/>
      <c r="H135" s="60"/>
      <c r="I135" s="60"/>
      <c r="J135" s="60"/>
    </row>
    <row r="136" spans="1:10" ht="12.75">
      <c r="A136" s="60"/>
      <c r="B136" s="60"/>
      <c r="C136" s="60"/>
      <c r="D136" s="60"/>
      <c r="E136" s="60"/>
      <c r="F136" s="60"/>
      <c r="G136" s="60"/>
      <c r="H136" s="60"/>
      <c r="I136" s="60"/>
      <c r="J136" s="60"/>
    </row>
    <row r="137" spans="1:10" ht="12.75">
      <c r="A137" s="60"/>
      <c r="B137" s="60"/>
      <c r="C137" s="60"/>
      <c r="D137" s="60"/>
      <c r="E137" s="60"/>
      <c r="F137" s="60"/>
      <c r="G137" s="60"/>
      <c r="H137" s="60"/>
      <c r="I137" s="60"/>
      <c r="J137" s="60"/>
    </row>
    <row r="138" spans="1:10" ht="12.75">
      <c r="A138" s="60"/>
      <c r="B138" s="60"/>
      <c r="C138" s="60"/>
      <c r="D138" s="60"/>
      <c r="E138" s="60"/>
      <c r="F138" s="60"/>
      <c r="G138" s="60"/>
      <c r="H138" s="60"/>
      <c r="I138" s="60"/>
      <c r="J138" s="60"/>
    </row>
    <row r="139" spans="1:10" ht="12.75">
      <c r="A139" s="60"/>
      <c r="B139" s="60"/>
      <c r="C139" s="60"/>
      <c r="D139" s="60"/>
      <c r="E139" s="60"/>
      <c r="F139" s="60"/>
      <c r="G139" s="60"/>
      <c r="H139" s="60"/>
      <c r="I139" s="60"/>
      <c r="J139" s="60"/>
    </row>
    <row r="140" spans="1:10" ht="12.75">
      <c r="A140" s="60"/>
      <c r="B140" s="60"/>
      <c r="C140" s="60"/>
      <c r="D140" s="60"/>
      <c r="E140" s="60"/>
      <c r="F140" s="60"/>
      <c r="G140" s="60"/>
      <c r="H140" s="60"/>
      <c r="I140" s="60"/>
      <c r="J140" s="60"/>
    </row>
    <row r="141" spans="1:10" ht="12.75">
      <c r="A141" s="60"/>
      <c r="B141" s="60"/>
      <c r="C141" s="60"/>
      <c r="D141" s="60"/>
      <c r="E141" s="60"/>
      <c r="F141" s="60"/>
      <c r="G141" s="60"/>
      <c r="H141" s="60"/>
      <c r="I141" s="60"/>
      <c r="J141" s="60"/>
    </row>
    <row r="142" spans="1:10" ht="12.75">
      <c r="A142" s="60"/>
      <c r="B142" s="60"/>
      <c r="C142" s="60"/>
      <c r="D142" s="60"/>
      <c r="E142" s="60"/>
      <c r="F142" s="60"/>
      <c r="G142" s="60"/>
      <c r="H142" s="60"/>
      <c r="I142" s="60"/>
      <c r="J142" s="60"/>
    </row>
    <row r="143" spans="1:10" ht="12.75">
      <c r="A143" s="60"/>
      <c r="B143" s="60"/>
      <c r="C143" s="60"/>
      <c r="D143" s="60"/>
      <c r="E143" s="60"/>
      <c r="F143" s="60"/>
      <c r="G143" s="60"/>
      <c r="H143" s="60"/>
      <c r="I143" s="60"/>
      <c r="J143" s="60"/>
    </row>
    <row r="144" spans="1:10" ht="12.75">
      <c r="A144" s="60"/>
      <c r="B144" s="60"/>
      <c r="C144" s="60"/>
      <c r="D144" s="60"/>
      <c r="E144" s="60"/>
      <c r="F144" s="60"/>
      <c r="G144" s="60"/>
      <c r="H144" s="60"/>
      <c r="I144" s="60"/>
      <c r="J144" s="60"/>
    </row>
    <row r="145" spans="1:10" ht="12.75">
      <c r="A145" s="60"/>
      <c r="B145" s="60"/>
      <c r="C145" s="60"/>
      <c r="D145" s="60"/>
      <c r="E145" s="60"/>
      <c r="F145" s="60"/>
      <c r="G145" s="60"/>
      <c r="H145" s="60"/>
      <c r="I145" s="60"/>
      <c r="J145" s="60"/>
    </row>
    <row r="146" spans="1:10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</row>
    <row r="147" spans="1:10" ht="12.75">
      <c r="A147" s="60"/>
      <c r="B147" s="60"/>
      <c r="C147" s="60"/>
      <c r="D147" s="60"/>
      <c r="E147" s="60"/>
      <c r="F147" s="60"/>
      <c r="G147" s="60"/>
      <c r="H147" s="60"/>
      <c r="I147" s="60"/>
      <c r="J147" s="60"/>
    </row>
    <row r="148" spans="1:10" ht="12.75">
      <c r="A148" s="60"/>
      <c r="B148" s="60"/>
      <c r="C148" s="60"/>
      <c r="D148" s="60"/>
      <c r="E148" s="60"/>
      <c r="F148" s="60"/>
      <c r="G148" s="60"/>
      <c r="H148" s="60"/>
      <c r="I148" s="60"/>
      <c r="J148" s="60"/>
    </row>
    <row r="149" spans="1:10" ht="12.75">
      <c r="A149" s="60"/>
      <c r="B149" s="60"/>
      <c r="C149" s="60"/>
      <c r="D149" s="60"/>
      <c r="E149" s="60"/>
      <c r="F149" s="60"/>
      <c r="G149" s="60"/>
      <c r="H149" s="60"/>
      <c r="I149" s="60"/>
      <c r="J149" s="60"/>
    </row>
    <row r="150" spans="1:10" ht="12.75">
      <c r="A150" s="60"/>
      <c r="B150" s="60"/>
      <c r="C150" s="60"/>
      <c r="D150" s="60"/>
      <c r="E150" s="60"/>
      <c r="F150" s="60"/>
      <c r="G150" s="60"/>
      <c r="H150" s="60"/>
      <c r="I150" s="60"/>
      <c r="J150" s="60"/>
    </row>
    <row r="151" spans="1:10" ht="12.75">
      <c r="A151" s="60"/>
      <c r="B151" s="60"/>
      <c r="C151" s="60"/>
      <c r="D151" s="60"/>
      <c r="E151" s="60"/>
      <c r="F151" s="60"/>
      <c r="G151" s="60"/>
      <c r="H151" s="60"/>
      <c r="I151" s="60"/>
      <c r="J151" s="60"/>
    </row>
    <row r="152" spans="1:10" ht="12.75">
      <c r="A152" s="60"/>
      <c r="B152" s="60"/>
      <c r="C152" s="60"/>
      <c r="D152" s="60"/>
      <c r="E152" s="60"/>
      <c r="F152" s="60"/>
      <c r="G152" s="60"/>
      <c r="H152" s="60"/>
      <c r="I152" s="60"/>
      <c r="J152" s="60"/>
    </row>
    <row r="153" spans="1:10" ht="12.75">
      <c r="A153" s="60"/>
      <c r="B153" s="60"/>
      <c r="C153" s="60"/>
      <c r="D153" s="60"/>
      <c r="E153" s="60"/>
      <c r="F153" s="60"/>
      <c r="G153" s="60"/>
      <c r="H153" s="60"/>
      <c r="I153" s="60"/>
      <c r="J153" s="60"/>
    </row>
    <row r="154" spans="1:10" ht="12.75">
      <c r="A154" s="60"/>
      <c r="B154" s="60"/>
      <c r="C154" s="60"/>
      <c r="D154" s="60"/>
      <c r="E154" s="60"/>
      <c r="F154" s="60"/>
      <c r="G154" s="60"/>
      <c r="H154" s="60"/>
      <c r="I154" s="60"/>
      <c r="J154" s="60"/>
    </row>
    <row r="155" spans="1:10" ht="12.75">
      <c r="A155" s="60"/>
      <c r="B155" s="60"/>
      <c r="C155" s="60"/>
      <c r="D155" s="60"/>
      <c r="E155" s="60"/>
      <c r="F155" s="60"/>
      <c r="G155" s="60"/>
      <c r="H155" s="60"/>
      <c r="I155" s="60"/>
      <c r="J155" s="60"/>
    </row>
    <row r="156" spans="1:10" ht="12.75">
      <c r="A156" s="60"/>
      <c r="B156" s="60"/>
      <c r="C156" s="60"/>
      <c r="D156" s="60"/>
      <c r="E156" s="60"/>
      <c r="F156" s="60"/>
      <c r="G156" s="60"/>
      <c r="H156" s="60"/>
      <c r="I156" s="60"/>
      <c r="J156" s="60"/>
    </row>
    <row r="157" spans="1:10" ht="12.75">
      <c r="A157" s="60"/>
      <c r="B157" s="60"/>
      <c r="C157" s="60"/>
      <c r="D157" s="60"/>
      <c r="E157" s="60"/>
      <c r="F157" s="60"/>
      <c r="G157" s="60"/>
      <c r="H157" s="60"/>
      <c r="I157" s="60"/>
      <c r="J157" s="60"/>
    </row>
    <row r="158" spans="1:10" ht="12.75">
      <c r="A158" s="60"/>
      <c r="B158" s="60"/>
      <c r="C158" s="60"/>
      <c r="D158" s="60"/>
      <c r="E158" s="60"/>
      <c r="F158" s="60"/>
      <c r="G158" s="60"/>
      <c r="H158" s="60"/>
      <c r="I158" s="60"/>
      <c r="J158" s="60"/>
    </row>
    <row r="159" spans="1:10" ht="12.75">
      <c r="A159" s="60"/>
      <c r="B159" s="60"/>
      <c r="C159" s="60"/>
      <c r="D159" s="60"/>
      <c r="E159" s="60"/>
      <c r="F159" s="60"/>
      <c r="G159" s="60"/>
      <c r="H159" s="60"/>
      <c r="I159" s="60"/>
      <c r="J159" s="60"/>
    </row>
    <row r="160" spans="1:10" ht="12.75">
      <c r="A160" s="60"/>
      <c r="B160" s="60"/>
      <c r="C160" s="60"/>
      <c r="D160" s="60"/>
      <c r="E160" s="60"/>
      <c r="F160" s="60"/>
      <c r="G160" s="60"/>
      <c r="H160" s="60"/>
      <c r="I160" s="60"/>
      <c r="J160" s="60"/>
    </row>
    <row r="161" spans="1:10" ht="12.75">
      <c r="A161" s="60"/>
      <c r="B161" s="60"/>
      <c r="C161" s="60"/>
      <c r="D161" s="60"/>
      <c r="E161" s="60"/>
      <c r="F161" s="60"/>
      <c r="G161" s="60"/>
      <c r="H161" s="60"/>
      <c r="I161" s="60"/>
      <c r="J161" s="60"/>
    </row>
    <row r="162" spans="1:10" ht="12.75">
      <c r="A162" s="60"/>
      <c r="B162" s="60"/>
      <c r="C162" s="60"/>
      <c r="D162" s="60"/>
      <c r="E162" s="60"/>
      <c r="F162" s="60"/>
      <c r="G162" s="60"/>
      <c r="H162" s="60"/>
      <c r="I162" s="60"/>
      <c r="J162" s="60"/>
    </row>
    <row r="163" spans="1:10" ht="12.75">
      <c r="A163" s="60"/>
      <c r="B163" s="60"/>
      <c r="C163" s="60"/>
      <c r="D163" s="60"/>
      <c r="E163" s="60"/>
      <c r="F163" s="60"/>
      <c r="G163" s="60"/>
      <c r="H163" s="60"/>
      <c r="I163" s="60"/>
      <c r="J163" s="60"/>
    </row>
    <row r="164" spans="1:10" ht="12.75">
      <c r="A164" s="60"/>
      <c r="B164" s="60"/>
      <c r="C164" s="60"/>
      <c r="D164" s="60"/>
      <c r="E164" s="60"/>
      <c r="F164" s="60"/>
      <c r="G164" s="60"/>
      <c r="H164" s="60"/>
      <c r="I164" s="60"/>
      <c r="J164" s="60"/>
    </row>
    <row r="165" spans="1:10" ht="12.75">
      <c r="A165" s="60"/>
      <c r="B165" s="60"/>
      <c r="C165" s="60"/>
      <c r="D165" s="60"/>
      <c r="E165" s="60"/>
      <c r="F165" s="60"/>
      <c r="G165" s="60"/>
      <c r="H165" s="60"/>
      <c r="I165" s="60"/>
      <c r="J165" s="60"/>
    </row>
    <row r="166" spans="1:10" ht="12.75">
      <c r="A166" s="60"/>
      <c r="B166" s="60"/>
      <c r="C166" s="60"/>
      <c r="D166" s="60"/>
      <c r="E166" s="60"/>
      <c r="F166" s="60"/>
      <c r="G166" s="60"/>
      <c r="H166" s="60"/>
      <c r="I166" s="60"/>
      <c r="J166" s="60"/>
    </row>
    <row r="167" spans="1:10" ht="12.75">
      <c r="A167" s="60"/>
      <c r="B167" s="60"/>
      <c r="C167" s="60"/>
      <c r="D167" s="60"/>
      <c r="E167" s="60"/>
      <c r="F167" s="60"/>
      <c r="G167" s="60"/>
      <c r="H167" s="60"/>
      <c r="I167" s="60"/>
      <c r="J167" s="60"/>
    </row>
    <row r="168" spans="1:10" ht="12.75">
      <c r="A168" s="60"/>
      <c r="B168" s="60"/>
      <c r="C168" s="60"/>
      <c r="D168" s="60"/>
      <c r="E168" s="60"/>
      <c r="F168" s="60"/>
      <c r="G168" s="60"/>
      <c r="H168" s="60"/>
      <c r="I168" s="60"/>
      <c r="J168" s="60"/>
    </row>
    <row r="169" spans="1:10" ht="12.75">
      <c r="A169" s="60"/>
      <c r="B169" s="60"/>
      <c r="C169" s="60"/>
      <c r="D169" s="60"/>
      <c r="E169" s="60"/>
      <c r="F169" s="60"/>
      <c r="G169" s="60"/>
      <c r="H169" s="60"/>
      <c r="I169" s="60"/>
      <c r="J169" s="60"/>
    </row>
    <row r="170" spans="1:10" ht="12.75">
      <c r="A170" s="60"/>
      <c r="B170" s="60"/>
      <c r="C170" s="60"/>
      <c r="D170" s="60"/>
      <c r="E170" s="60"/>
      <c r="F170" s="60"/>
      <c r="G170" s="60"/>
      <c r="H170" s="60"/>
      <c r="I170" s="60"/>
      <c r="J170" s="60"/>
    </row>
    <row r="171" spans="1:10" ht="12.75">
      <c r="A171" s="60"/>
      <c r="B171" s="60"/>
      <c r="C171" s="60"/>
      <c r="D171" s="60"/>
      <c r="E171" s="60"/>
      <c r="F171" s="60"/>
      <c r="G171" s="60"/>
      <c r="H171" s="60"/>
      <c r="I171" s="60"/>
      <c r="J171" s="60"/>
    </row>
    <row r="172" spans="1:10" ht="12.75">
      <c r="A172" s="60"/>
      <c r="B172" s="60"/>
      <c r="C172" s="60"/>
      <c r="D172" s="60"/>
      <c r="E172" s="60"/>
      <c r="F172" s="60"/>
      <c r="G172" s="60"/>
      <c r="H172" s="60"/>
      <c r="I172" s="60"/>
      <c r="J172" s="60"/>
    </row>
    <row r="173" spans="1:10" ht="12.75">
      <c r="A173" s="60"/>
      <c r="B173" s="60"/>
      <c r="C173" s="60"/>
      <c r="D173" s="60"/>
      <c r="E173" s="60"/>
      <c r="F173" s="60"/>
      <c r="G173" s="60"/>
      <c r="H173" s="60"/>
      <c r="I173" s="60"/>
      <c r="J173" s="60"/>
    </row>
    <row r="174" spans="1:10" ht="12.75">
      <c r="A174" s="60"/>
      <c r="B174" s="60"/>
      <c r="C174" s="60"/>
      <c r="D174" s="60"/>
      <c r="E174" s="60"/>
      <c r="F174" s="60"/>
      <c r="G174" s="60"/>
      <c r="H174" s="60"/>
      <c r="I174" s="60"/>
      <c r="J174" s="60"/>
    </row>
    <row r="175" spans="1:10" ht="12.75">
      <c r="A175" s="60"/>
      <c r="B175" s="60"/>
      <c r="C175" s="60"/>
      <c r="D175" s="60"/>
      <c r="E175" s="60"/>
      <c r="F175" s="60"/>
      <c r="G175" s="60"/>
      <c r="H175" s="60"/>
      <c r="I175" s="60"/>
      <c r="J175" s="60"/>
    </row>
    <row r="176" spans="1:10" ht="12.75">
      <c r="A176" s="60"/>
      <c r="B176" s="60"/>
      <c r="C176" s="60"/>
      <c r="D176" s="60"/>
      <c r="E176" s="60"/>
      <c r="F176" s="60"/>
      <c r="G176" s="60"/>
      <c r="H176" s="60"/>
      <c r="I176" s="60"/>
      <c r="J176" s="60"/>
    </row>
    <row r="177" spans="1:10" ht="12.75">
      <c r="A177" s="60"/>
      <c r="B177" s="60"/>
      <c r="C177" s="60"/>
      <c r="D177" s="60"/>
      <c r="E177" s="60"/>
      <c r="F177" s="60"/>
      <c r="G177" s="60"/>
      <c r="H177" s="60"/>
      <c r="I177" s="60"/>
      <c r="J177" s="60"/>
    </row>
    <row r="178" spans="1:10" ht="12.75">
      <c r="A178" s="60"/>
      <c r="B178" s="60"/>
      <c r="C178" s="60"/>
      <c r="D178" s="60"/>
      <c r="E178" s="60"/>
      <c r="F178" s="60"/>
      <c r="G178" s="60"/>
      <c r="H178" s="60"/>
      <c r="I178" s="60"/>
      <c r="J178" s="60"/>
    </row>
    <row r="179" spans="1:10" ht="12.75">
      <c r="A179" s="60"/>
      <c r="B179" s="60"/>
      <c r="C179" s="60"/>
      <c r="D179" s="60"/>
      <c r="E179" s="60"/>
      <c r="F179" s="60"/>
      <c r="G179" s="60"/>
      <c r="H179" s="60"/>
      <c r="I179" s="60"/>
      <c r="J179" s="60"/>
    </row>
    <row r="180" spans="1:10" ht="12.75">
      <c r="A180" s="60"/>
      <c r="B180" s="60"/>
      <c r="C180" s="60"/>
      <c r="D180" s="60"/>
      <c r="E180" s="60"/>
      <c r="F180" s="60"/>
      <c r="G180" s="60"/>
      <c r="H180" s="60"/>
      <c r="I180" s="60"/>
      <c r="J180" s="60"/>
    </row>
    <row r="181" spans="1:10" ht="12.75">
      <c r="A181" s="60"/>
      <c r="B181" s="60"/>
      <c r="C181" s="60"/>
      <c r="D181" s="60"/>
      <c r="E181" s="60"/>
      <c r="F181" s="60"/>
      <c r="G181" s="60"/>
      <c r="H181" s="60"/>
      <c r="I181" s="60"/>
      <c r="J181" s="60"/>
    </row>
    <row r="182" spans="1:10" ht="12.75">
      <c r="A182" s="60"/>
      <c r="B182" s="60"/>
      <c r="C182" s="60"/>
      <c r="D182" s="60"/>
      <c r="E182" s="60"/>
      <c r="F182" s="60"/>
      <c r="G182" s="60"/>
      <c r="H182" s="60"/>
      <c r="I182" s="60"/>
      <c r="J182" s="60"/>
    </row>
    <row r="183" spans="1:10" ht="12.75">
      <c r="A183" s="60"/>
      <c r="B183" s="60"/>
      <c r="C183" s="60"/>
      <c r="D183" s="60"/>
      <c r="E183" s="60"/>
      <c r="F183" s="60"/>
      <c r="G183" s="60"/>
      <c r="H183" s="60"/>
      <c r="I183" s="60"/>
      <c r="J183" s="60"/>
    </row>
    <row r="184" spans="1:10" ht="12.75">
      <c r="A184" s="60"/>
      <c r="B184" s="60"/>
      <c r="C184" s="60"/>
      <c r="D184" s="60"/>
      <c r="E184" s="60"/>
      <c r="F184" s="60"/>
      <c r="G184" s="60"/>
      <c r="H184" s="60"/>
      <c r="I184" s="60"/>
      <c r="J184" s="60"/>
    </row>
    <row r="185" spans="1:10" ht="12.75">
      <c r="A185" s="60"/>
      <c r="B185" s="60"/>
      <c r="C185" s="60"/>
      <c r="D185" s="60"/>
      <c r="E185" s="60"/>
      <c r="F185" s="60"/>
      <c r="G185" s="60"/>
      <c r="H185" s="60"/>
      <c r="I185" s="60"/>
      <c r="J185" s="60"/>
    </row>
    <row r="186" spans="1:10" ht="12.75">
      <c r="A186" s="60"/>
      <c r="B186" s="60"/>
      <c r="C186" s="60"/>
      <c r="D186" s="60"/>
      <c r="E186" s="60"/>
      <c r="F186" s="60"/>
      <c r="G186" s="60"/>
      <c r="H186" s="60"/>
      <c r="I186" s="60"/>
      <c r="J186" s="60"/>
    </row>
    <row r="187" spans="1:10" ht="12.75">
      <c r="A187" s="60"/>
      <c r="B187" s="60"/>
      <c r="C187" s="60"/>
      <c r="D187" s="60"/>
      <c r="E187" s="60"/>
      <c r="F187" s="60"/>
      <c r="G187" s="60"/>
      <c r="H187" s="60"/>
      <c r="I187" s="60"/>
      <c r="J187" s="60"/>
    </row>
    <row r="188" spans="1:10" ht="12.75">
      <c r="A188" s="60"/>
      <c r="B188" s="60"/>
      <c r="C188" s="60"/>
      <c r="D188" s="60"/>
      <c r="E188" s="60"/>
      <c r="F188" s="60"/>
      <c r="G188" s="60"/>
      <c r="H188" s="60"/>
      <c r="I188" s="60"/>
      <c r="J188" s="60"/>
    </row>
    <row r="189" spans="1:10" ht="12.75">
      <c r="A189" s="60"/>
      <c r="B189" s="60"/>
      <c r="C189" s="60"/>
      <c r="D189" s="60"/>
      <c r="E189" s="60"/>
      <c r="F189" s="60"/>
      <c r="G189" s="60"/>
      <c r="H189" s="60"/>
      <c r="I189" s="60"/>
      <c r="J189" s="60"/>
    </row>
    <row r="190" spans="1:10" ht="12.75">
      <c r="A190" s="60"/>
      <c r="B190" s="60"/>
      <c r="C190" s="60"/>
      <c r="D190" s="60"/>
      <c r="E190" s="60"/>
      <c r="F190" s="60"/>
      <c r="G190" s="60"/>
      <c r="H190" s="60"/>
      <c r="I190" s="60"/>
      <c r="J190" s="60"/>
    </row>
    <row r="191" spans="1:10" ht="12.75">
      <c r="A191" s="60"/>
      <c r="B191" s="60"/>
      <c r="C191" s="60"/>
      <c r="D191" s="60"/>
      <c r="E191" s="60"/>
      <c r="F191" s="60"/>
      <c r="G191" s="60"/>
      <c r="H191" s="60"/>
      <c r="I191" s="60"/>
      <c r="J191" s="60"/>
    </row>
    <row r="192" spans="1:10" ht="12.75">
      <c r="A192" s="60"/>
      <c r="B192" s="60"/>
      <c r="C192" s="60"/>
      <c r="D192" s="60"/>
      <c r="E192" s="60"/>
      <c r="F192" s="60"/>
      <c r="G192" s="60"/>
      <c r="H192" s="60"/>
      <c r="I192" s="60"/>
      <c r="J192" s="60"/>
    </row>
    <row r="193" spans="1:10" ht="12.75">
      <c r="A193" s="60"/>
      <c r="B193" s="60"/>
      <c r="C193" s="60"/>
      <c r="D193" s="60"/>
      <c r="E193" s="60"/>
      <c r="F193" s="60"/>
      <c r="G193" s="60"/>
      <c r="H193" s="60"/>
      <c r="I193" s="60"/>
      <c r="J193" s="60"/>
    </row>
    <row r="194" spans="1:10" ht="12.75">
      <c r="A194" s="60"/>
      <c r="B194" s="60"/>
      <c r="C194" s="60"/>
      <c r="D194" s="60"/>
      <c r="E194" s="60"/>
      <c r="F194" s="60"/>
      <c r="G194" s="60"/>
      <c r="H194" s="60"/>
      <c r="I194" s="60"/>
      <c r="J194" s="60"/>
    </row>
    <row r="195" spans="1:10" ht="12.75">
      <c r="A195" s="60"/>
      <c r="B195" s="60"/>
      <c r="C195" s="60"/>
      <c r="D195" s="60"/>
      <c r="E195" s="60"/>
      <c r="F195" s="60"/>
      <c r="G195" s="60"/>
      <c r="H195" s="60"/>
      <c r="I195" s="60"/>
      <c r="J195" s="60"/>
    </row>
    <row r="196" spans="1:10" ht="12.75">
      <c r="A196" s="60"/>
      <c r="B196" s="60"/>
      <c r="C196" s="60"/>
      <c r="D196" s="60"/>
      <c r="E196" s="60"/>
      <c r="F196" s="60"/>
      <c r="G196" s="60"/>
      <c r="H196" s="60"/>
      <c r="I196" s="60"/>
      <c r="J196" s="60"/>
    </row>
    <row r="197" spans="1:10" ht="12.75">
      <c r="A197" s="60"/>
      <c r="B197" s="60"/>
      <c r="C197" s="60"/>
      <c r="D197" s="60"/>
      <c r="E197" s="60"/>
      <c r="F197" s="60"/>
      <c r="G197" s="60"/>
      <c r="H197" s="60"/>
      <c r="I197" s="60"/>
      <c r="J197" s="60"/>
    </row>
    <row r="198" spans="1:10" ht="12.75">
      <c r="A198" s="60"/>
      <c r="B198" s="60"/>
      <c r="C198" s="60"/>
      <c r="D198" s="60"/>
      <c r="E198" s="60"/>
      <c r="F198" s="60"/>
      <c r="G198" s="60"/>
      <c r="H198" s="60"/>
      <c r="I198" s="60"/>
      <c r="J198" s="60"/>
    </row>
    <row r="199" spans="1:10" ht="12.75">
      <c r="A199" s="60"/>
      <c r="B199" s="60"/>
      <c r="C199" s="60"/>
      <c r="D199" s="60"/>
      <c r="E199" s="60"/>
      <c r="F199" s="60"/>
      <c r="G199" s="60"/>
      <c r="H199" s="60"/>
      <c r="I199" s="60"/>
      <c r="J199" s="60"/>
    </row>
    <row r="200" spans="1:10" ht="12.75">
      <c r="A200" s="60"/>
      <c r="B200" s="60"/>
      <c r="C200" s="60"/>
      <c r="D200" s="60"/>
      <c r="E200" s="60"/>
      <c r="F200" s="60"/>
      <c r="G200" s="60"/>
      <c r="H200" s="60"/>
      <c r="I200" s="60"/>
      <c r="J200" s="60"/>
    </row>
    <row r="201" spans="1:10" ht="12.75">
      <c r="A201" s="60"/>
      <c r="B201" s="60"/>
      <c r="C201" s="60"/>
      <c r="D201" s="60"/>
      <c r="E201" s="60"/>
      <c r="F201" s="60"/>
      <c r="G201" s="60"/>
      <c r="H201" s="60"/>
      <c r="I201" s="60"/>
      <c r="J201" s="60"/>
    </row>
    <row r="202" spans="1:10" ht="12.75">
      <c r="A202" s="60"/>
      <c r="B202" s="60"/>
      <c r="C202" s="60"/>
      <c r="D202" s="60"/>
      <c r="E202" s="60"/>
      <c r="F202" s="60"/>
      <c r="G202" s="60"/>
      <c r="H202" s="60"/>
      <c r="I202" s="60"/>
      <c r="J202" s="60"/>
    </row>
    <row r="203" spans="1:10" ht="12.75">
      <c r="A203" s="60"/>
      <c r="B203" s="60"/>
      <c r="C203" s="60"/>
      <c r="D203" s="60"/>
      <c r="E203" s="60"/>
      <c r="F203" s="60"/>
      <c r="G203" s="60"/>
      <c r="H203" s="60"/>
      <c r="I203" s="60"/>
      <c r="J203" s="60"/>
    </row>
    <row r="204" spans="1:10" ht="12.75">
      <c r="A204" s="60"/>
      <c r="B204" s="60"/>
      <c r="C204" s="60"/>
      <c r="D204" s="60"/>
      <c r="E204" s="60"/>
      <c r="F204" s="60"/>
      <c r="G204" s="60"/>
      <c r="H204" s="60"/>
      <c r="I204" s="60"/>
      <c r="J204" s="60"/>
    </row>
    <row r="205" spans="1:10" ht="12.75">
      <c r="A205" s="60"/>
      <c r="B205" s="60"/>
      <c r="C205" s="60"/>
      <c r="D205" s="60"/>
      <c r="E205" s="60"/>
      <c r="F205" s="60"/>
      <c r="G205" s="60"/>
      <c r="H205" s="60"/>
      <c r="I205" s="60"/>
      <c r="J205" s="60"/>
    </row>
    <row r="206" spans="1:10" ht="12.75">
      <c r="A206" s="60"/>
      <c r="B206" s="60"/>
      <c r="C206" s="60"/>
      <c r="D206" s="60"/>
      <c r="E206" s="60"/>
      <c r="F206" s="60"/>
      <c r="G206" s="60"/>
      <c r="H206" s="60"/>
      <c r="I206" s="60"/>
      <c r="J206" s="60"/>
    </row>
  </sheetData>
  <sheetProtection/>
  <mergeCells count="11">
    <mergeCell ref="A79:J79"/>
    <mergeCell ref="E39:J39"/>
    <mergeCell ref="E57:J57"/>
    <mergeCell ref="E59:J59"/>
    <mergeCell ref="B61:I61"/>
    <mergeCell ref="A1:J1"/>
    <mergeCell ref="B2:J2"/>
    <mergeCell ref="A20:J20"/>
    <mergeCell ref="B21:J21"/>
    <mergeCell ref="B77:D77"/>
    <mergeCell ref="E77:J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15-1</cp:lastModifiedBy>
  <cp:lastPrinted>2023-06-22T09:10:16Z</cp:lastPrinted>
  <dcterms:created xsi:type="dcterms:W3CDTF">2009-03-06T09:36:43Z</dcterms:created>
  <dcterms:modified xsi:type="dcterms:W3CDTF">2024-04-09T07:03:45Z</dcterms:modified>
  <cp:category/>
  <cp:version/>
  <cp:contentType/>
  <cp:contentStatus/>
</cp:coreProperties>
</file>